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/>
  </bookViews>
  <sheets>
    <sheet name="nowy" sheetId="1" r:id="rId1"/>
  </sheets>
  <definedNames>
    <definedName name="_xlnm.Print_Area" localSheetId="0">nowy!$A$1:$J$94</definedName>
  </definedNames>
  <calcPr calcId="125725"/>
</workbook>
</file>

<file path=xl/calcChain.xml><?xml version="1.0" encoding="utf-8"?>
<calcChain xmlns="http://schemas.openxmlformats.org/spreadsheetml/2006/main">
  <c r="A6" i="1"/>
  <c r="A7"/>
  <c r="A8"/>
  <c r="A9"/>
  <c r="A11"/>
  <c r="A12"/>
  <c r="A13"/>
  <c r="A14"/>
  <c r="A15"/>
  <c r="A17"/>
  <c r="A18"/>
  <c r="A19"/>
  <c r="A21"/>
  <c r="A24"/>
  <c r="A25"/>
  <c r="A26"/>
  <c r="A27"/>
  <c r="A28"/>
  <c r="A29"/>
  <c r="A31"/>
  <c r="A32"/>
  <c r="A34"/>
  <c r="A35"/>
  <c r="A37"/>
  <c r="A38"/>
  <c r="A42"/>
  <c r="A43"/>
  <c r="A44"/>
  <c r="A45"/>
  <c r="A46"/>
  <c r="A47"/>
  <c r="A48"/>
  <c r="A49"/>
  <c r="A50"/>
  <c r="A51"/>
  <c r="A53"/>
  <c r="A54"/>
  <c r="A55"/>
  <c r="A56"/>
  <c r="A57"/>
  <c r="A58"/>
  <c r="A59"/>
  <c r="A60"/>
  <c r="A62"/>
  <c r="A63"/>
  <c r="A65"/>
  <c r="A66"/>
  <c r="A70"/>
  <c r="A71"/>
  <c r="A72"/>
  <c r="A73"/>
  <c r="A74"/>
  <c r="A75"/>
  <c r="A77"/>
  <c r="A78"/>
  <c r="A79"/>
  <c r="A80"/>
  <c r="A81"/>
  <c r="A82"/>
  <c r="A83"/>
  <c r="A85"/>
  <c r="A86"/>
  <c r="A87"/>
  <c r="A88"/>
  <c r="A89"/>
  <c r="A90"/>
  <c r="A91"/>
</calcChain>
</file>

<file path=xl/sharedStrings.xml><?xml version="1.0" encoding="utf-8"?>
<sst xmlns="http://schemas.openxmlformats.org/spreadsheetml/2006/main" count="197" uniqueCount="119">
  <si>
    <t>L.p.</t>
  </si>
  <si>
    <t>Wyszczególnienie</t>
  </si>
  <si>
    <t>Prognoza 2013</t>
  </si>
  <si>
    <t>Prognoza 2014</t>
  </si>
  <si>
    <t>Dochody ogółem</t>
  </si>
  <si>
    <t xml:space="preserve"> Dochody bieżące</t>
  </si>
  <si>
    <t xml:space="preserve">  dochody z tytułu udziału we wpływach z podatku dochodowego od osób fizycznych</t>
  </si>
  <si>
    <t xml:space="preserve">  dochody z tytułu udziału we wpływach z podatku dochodowego od osób prawnych</t>
  </si>
  <si>
    <t xml:space="preserve">  podatki i opłaty</t>
  </si>
  <si>
    <t>1.1.3.1</t>
  </si>
  <si>
    <t xml:space="preserve">   z podatku od nieruchomości</t>
  </si>
  <si>
    <t xml:space="preserve">  z subwencji ogólnej</t>
  </si>
  <si>
    <t xml:space="preserve">  z tytułu dotacji i środków przeznaczonych na cele bieżące</t>
  </si>
  <si>
    <t xml:space="preserve">  Dochody majątkowe, w tym</t>
  </si>
  <si>
    <t xml:space="preserve">  ze sprzedaży majątku</t>
  </si>
  <si>
    <t xml:space="preserve">  z tytułu dotacji oraz środków przeznaczonych na inwestycje</t>
  </si>
  <si>
    <t>Wydatki ogółem</t>
  </si>
  <si>
    <t xml:space="preserve"> Wydatki bieżące, w tym:</t>
  </si>
  <si>
    <t xml:space="preserve">  z tytułu poręczeń i gwarancji</t>
  </si>
  <si>
    <t xml:space="preserve">  wydatki na obsługę długu</t>
  </si>
  <si>
    <t>2.1.3.1</t>
  </si>
  <si>
    <t xml:space="preserve">   w tym odsetki i dyskonto określone w art. 243 ust. 1 ustawy lub art. 169 ust. 1 ufp z 2005 r..</t>
  </si>
  <si>
    <t xml:space="preserve"> Wydatki majątkowe</t>
  </si>
  <si>
    <t>Wynik budżetu</t>
  </si>
  <si>
    <t>Przychody budżetu</t>
  </si>
  <si>
    <t xml:space="preserve"> Wolne środki, o których mowa w art. 217 ust.2 pkt 6 ustawy</t>
  </si>
  <si>
    <t xml:space="preserve">   w tym na pokrycie deficytu budżetu</t>
  </si>
  <si>
    <t xml:space="preserve">  Kredyty, pożyczki, emisja papierów wartościowych</t>
  </si>
  <si>
    <t xml:space="preserve"> Inne przychody niezwiązane z zaciągnięciem długu</t>
  </si>
  <si>
    <t>Rozchody budżetu</t>
  </si>
  <si>
    <t xml:space="preserve"> Spłaty rat kapitałowych kredytów i pożyczek oraz wykup papierów wartościowych</t>
  </si>
  <si>
    <t xml:space="preserve"> Inne rozchody niezwiązane ze spłatą długu</t>
  </si>
  <si>
    <t>Kwota długu</t>
  </si>
  <si>
    <t xml:space="preserve"> Wskaźnik zadłużenia do dochodów ogółem określony w art. 170 ufp z 2005 r., bez uwzględniania wyłączeń określonych w pkt 6.1.   </t>
  </si>
  <si>
    <t xml:space="preserve"> Wskaźnik zadłużenia do dochodów ogółem, o którym mowa w art.  170 ufp z 2005 r., po uwzględnieniu wyłączeń określonych w pkt 6.1. </t>
  </si>
  <si>
    <t>Relacja zrównoważenia wydatków bieżących, o której mowa w art. 242 ustawy</t>
  </si>
  <si>
    <t xml:space="preserve"> Różnica między dochodami bieżącymi a  wydatkami bieżącymi</t>
  </si>
  <si>
    <t xml:space="preserve"> Różnica między dochodami bieżącymi, powiększonymi o nadwyżkę budżetową określoną w pkt 4.1. i wolne środki określone w pkt 4.2.  a wydatkami bieżącymi, pomniejszonym o wydatki określone w pkt  2.1.2.</t>
  </si>
  <si>
    <t>Wskaźnik spłaty zobowiązań</t>
  </si>
  <si>
    <t xml:space="preserve"> Wskaźnik planowanej łącznej kwoty spłaty zobowiązań, o której mowa w art. 169 ust. 1 ufp z 2005 r. do dochodów ogółem, bez uwzględnienia wyłączeń określonych w pkt 5.1.1.  </t>
  </si>
  <si>
    <t xml:space="preserve"> Wskaźnik planowanej łącznej kwoty spłaty zobowiązań, o której mowa w art. 169 ust. 1 ufp z 2005 r. do dochodów ogółem, po uwzględnieniu wyłączeń przypadających na dany rok określonych w pkt 5.1.1. </t>
  </si>
  <si>
    <t xml:space="preserve"> Wskaźnik planowanej łącznej kwoty spłaty zobowiązań, o której mowa w art. 243 ust. 1 ustawy do dochodów ogółem, bez uwzględnienia zobowiązań związku współtworzonego przez jednostkę samorządu terytorialnego  i bez uwzględniania wyłączeń przypadających na dany rok określonych w pkt 5.1.1.</t>
  </si>
  <si>
    <t xml:space="preserve"> Wskaźnik planowanej łącznej kwoty spłaty zobowiązań, o której mowa w art. 243 ust. 1 ustawy do dochodów ogółem, bez uwzględnienia zobowiązań związku współtworzonego przez jednostkę samorządu terytorialnego, po uwzględnieniu wyłączeń przypadających na dany rok określonych w pkt 5.1.1. </t>
  </si>
  <si>
    <t xml:space="preserve"> Kwota zobowiązań związku współtworzonego przez jednostkę samorządu terytorialnego przypadających do spłaty w danym roku budżetowym, podlegająca doliczeniu zgodnie z art. 244 ustawy </t>
  </si>
  <si>
    <t xml:space="preserve"> Wskaźnik planowanej łącznej kwoty spłaty zobowiązań, o której mowa w art. 243 ust. 1 ustawy do dochodów ogółem, po uwzględnieniu zobowiązań związku współtworzonego przez jednostkę samorządu terytorialnego oraz po uwzględnieniu wyłączeń przypadających na dany rok określonych w pkt 5.1.1.</t>
  </si>
  <si>
    <t xml:space="preserve"> Dopuszczalny wskaźnik spłaty zobowiązań określony w art. 243 ustawy, po uwzględnieniu wyłączeń określonych w art.  36 ustawy z dnia 7 grudnia 2012 r. o zmianie niektórych ustaw związanych z realizacją ustawy budżetowej, obliczony w oparciu o plan 3 kwartałów roku poprzedzającego rok budżetowy</t>
  </si>
  <si>
    <t xml:space="preserve">  Dopuszczalny wskaźnik spłaty zobowiązań określony w art. 243 ustawy, po uwzględnieniu wyłączeń określonych w art.  36 ustawy z dnia 7 grudnia 2012 r. o zmianie niektórych ustaw związanych z realizacją ustawy budżetowej, obliczony w oparciu o wykonanie roku poprzedzającego rok budżetowy</t>
  </si>
  <si>
    <t xml:space="preserve"> Informacja o spełnieniu wskaźnika spłaty zobowiązań określonego w art. 243 ustawy, po uwzględnieniu zobowiązań związku współtworzonego przez jednostkę samorządu terytorialnego oraz po uwzględnieniu wyłączeń określonych w pkt 5.1.1., obliczonego w oparciu o plan 3 kwartałów roku poprzedzającego rok budżetowy</t>
  </si>
  <si>
    <t xml:space="preserve">  Informacja o spełnieniu wskaźnika spłaty zobowiązań określonego w art. 243 ustawy, po uwzględnieniu zobowiązań związku współtworzonego przez jednostkę samorządu terytorialnego oraz po uwzględnieniu wyłączeń określonych w pkt 5.1.1., obliczonego w oparciu o wykonanie roku poprzedzającego rok budżetowy</t>
  </si>
  <si>
    <t>Informacje uzupełniające o wybranych rodzajach wydatków budżetowych</t>
  </si>
  <si>
    <t xml:space="preserve"> Wydatki bieżące na wynagrodzenia i składki od nich naliczane</t>
  </si>
  <si>
    <t xml:space="preserve"> Wydatki związane z funkcjonowaniem organów jednostki samorządu terytorialnego</t>
  </si>
  <si>
    <t xml:space="preserve"> Wydatki objęte limitem art. 226 ust. 3 ustawy</t>
  </si>
  <si>
    <t xml:space="preserve">   bieżące</t>
  </si>
  <si>
    <t xml:space="preserve">   majątkowe</t>
  </si>
  <si>
    <t xml:space="preserve"> Wydatki inwestycyjne kontynuowane </t>
  </si>
  <si>
    <t xml:space="preserve"> Nowe wydatki inwestycyjne</t>
  </si>
  <si>
    <t xml:space="preserve"> Wydatki majątkowe w formie dotacji </t>
  </si>
  <si>
    <t>Finansowanie programów, projektów lub zadań realizowanych z udziałem środków, o których mowa w art. 5 ust. 1 pkt 2 i 3 ustawy</t>
  </si>
  <si>
    <t xml:space="preserve"> Dochody bieżące  na programy, projekty lub zadania finansowane z udziałem środków, o których mowa w art. 5 ust. 1 pkt 2 i 3 ustawy</t>
  </si>
  <si>
    <t xml:space="preserve">  -  w tym środki określone w art. 5 ust. 1 pkt 2 ustawy</t>
  </si>
  <si>
    <t>12.1.1.1</t>
  </si>
  <si>
    <t xml:space="preserve">   - w tym środki określone w art. 5 ust. 1 pkt 2 ustawy wynikające wyłącznie z  zawartych umów na realizację programu, projektu lub zadania</t>
  </si>
  <si>
    <t xml:space="preserve"> Dochody majątkowe  na programy, projekty lub zadania finansowane z udziałem środków, o których mowa w art. 5 ust. 1 pkt 2 i 3 ustawy</t>
  </si>
  <si>
    <t xml:space="preserve">   -  w tym środki określone w art. 5 ust. 1 pkt 2 ustawy</t>
  </si>
  <si>
    <t>12.2.1.1</t>
  </si>
  <si>
    <t xml:space="preserve">    - w tym środki określone w art. 5 ust. 1 pkt 2 ustawy wynikające wyłącznie z zawartych umów na realizację programu, projektu lub zadania</t>
  </si>
  <si>
    <t xml:space="preserve"> Wydatki bieżące na programy, projekty lub zadania finansowane z udziałem środków, o których mowa w art. 5 ust. 1 pkt 2 i 3 ustawy</t>
  </si>
  <si>
    <t xml:space="preserve">  -  w tym finansowane środkami określonymi w art. 5 ust. 1 pkt 2 ustawy </t>
  </si>
  <si>
    <t xml:space="preserve">  Wydatki bieżące na realizację programu, projektu lub zadania wynikające wyłącznie z zawartych umów z podmiotem dysponującym środkami, o których mowa w art. 5 ust. 1 pkt 2 ustawy </t>
  </si>
  <si>
    <t xml:space="preserve"> Wydatki majątkowe na programy, projekty lub zadania finansowane z udziałem środków, o których mowa w art. 5 ust. 1 pkt 2 i 3 ustawy</t>
  </si>
  <si>
    <t xml:space="preserve">  -  w tym finansowane środkami określonymi w art. 5 ust. 1 pkt 2 ustawy</t>
  </si>
  <si>
    <t xml:space="preserve">  Wydatki majątkowe na realizację programu, projektu lub zadania wynikające wyłącznie z zawartych umów z podmiotem dysponującym środkami, o których mowa w art. 5 ust. 1 pkt 2 ustawy </t>
  </si>
  <si>
    <t xml:space="preserve">Kwoty dotyczące przejęcia i spłaty zobowiązań po samodzielnych publicznych zakładach opieki zdrowotnej oraz pokrycia ujemnego wyniku 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</si>
  <si>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</si>
  <si>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(Dz.U. Nr 112, poz. 654, z późn. zm.)</t>
  </si>
  <si>
    <t xml:space="preserve"> Wysokość zobowiązań podlegających umorzeniu, o którym mowa w art. 190 ustawy o działalności leczniczej</t>
  </si>
  <si>
    <t xml:space="preserve"> 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</si>
  <si>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</si>
  <si>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 xml:space="preserve"> Wydatki na spłatę zobowiązań samodzielnego publicznego zakładu opieki zdrowotnej przejętych do końca 2011 r. na podstawie przepisów o zakładach opieki zdrowotnej</t>
  </si>
  <si>
    <t xml:space="preserve"> Wydatki bieżące na pokrycie ujemnego wyniku finansowego samodzielnego publicznego zakładu opieki zdrowotnej</t>
  </si>
  <si>
    <t>Dane uzupełniające o długu i jego spłacie</t>
  </si>
  <si>
    <t xml:space="preserve"> Spłaty rat kapitałowych oraz wykup papierów wartościowych, o których mowa w pkt. 5.1., wynikające wyłącznie z tytułu zobowiązań już zaciągniętych</t>
  </si>
  <si>
    <t xml:space="preserve"> Kwota długu, którego planowana spłata dokona się z wydatków budżetu</t>
  </si>
  <si>
    <t xml:space="preserve"> Wydatki zmniejszające dług, w tym</t>
  </si>
  <si>
    <t xml:space="preserve">  spłata zobowiązań wymagalnych z lat poprzednich, innych niż w pkt 14.3.3</t>
  </si>
  <si>
    <t xml:space="preserve">  związane z umowami zaliczanymi do tytułów dłużnych wliczanych w państwowy dług publiczny</t>
  </si>
  <si>
    <t xml:space="preserve">  wypłaty z tytułu wymagalnych poręczeń i gwarancji</t>
  </si>
  <si>
    <t xml:space="preserve"> Wynik operacji niekasowych wpływających na kwotę długu ( m.in. umorzenia, różnice kursowe)</t>
  </si>
  <si>
    <t>TAK</t>
  </si>
  <si>
    <t>X</t>
  </si>
  <si>
    <t>PRZED ZMIANĄ</t>
  </si>
  <si>
    <t>PO ZMIANIE</t>
  </si>
  <si>
    <t>Objaśnienia  przyjętych wartości  Wieloletniej Prognozy Finansowej na lata 2013-2024</t>
  </si>
  <si>
    <t>wprowadzenie danych wynika z nowego wzoru WPF-u ustalonego rozporządzeniem Ministra Finansów</t>
  </si>
  <si>
    <t>objaśnienia zmian</t>
  </si>
  <si>
    <t>wzrost dochodów w 2013 roku wynika ze zwiększenia subwencji oświatowej i kwot na realizację zadań z zakresu administracji rządowej</t>
  </si>
  <si>
    <t>Rok 2013 - wzrost subwencji oświatowej o kwote 2.358.911 zł, wrost dotacji na zadania zlecone - 84.765</t>
  </si>
  <si>
    <t>Wzrost wydatków zwązany jest ze zwiększeniem dochodów oraz wprowadzeniem finansowania przez wolne środki</t>
  </si>
  <si>
    <t>wzrost nakładów w dziale 801, 854 o kwotę 2.358.911 zł, wzrost w dziale 853 o 462zł, wzrost w dziale 900 o kwotę 100.400 zł, wzrost na zadania administracji rządowej o kwotę 84.765 zł</t>
  </si>
  <si>
    <t>Rok 2013 - wzrost deficytu wynika z wprowadzenia finansowania wydatków wolnymi środkami- kwota 535.757 zł</t>
  </si>
  <si>
    <t>Rok 2013 - wzrost wydatków w dziale 600 o kwotę 184.895 zł oraz w dzale 921 o 390.000 zł</t>
  </si>
  <si>
    <t>Rok 2014  - wzrost kwoty wynika ze sprostowania błędu pisarskiego</t>
  </si>
  <si>
    <t>Rok 2014  - zmiana kwoty długu wynika z uaktualnienia spłat rat kredytów począwszy od roku 2014.</t>
  </si>
  <si>
    <t>Rok 2013 - zmniejszenie wynika z wprowadzenia wolnych środków</t>
  </si>
  <si>
    <t>Różnica wynika z wykreślenia z wykazu przedsięwzięć poręczeń i gwarancji</t>
  </si>
  <si>
    <t>Rok 2013  -zwiększenie wynika z ujęcia  rocznego programu wymiany ucznów ZS w Tłuszczu 296.462</t>
  </si>
  <si>
    <t>Rok 2013 wprowadzenie wolnych środków w kwocie 3.669.317 zł</t>
  </si>
  <si>
    <t>Rok 2013 wprowadzenie wolnych środków w kwocie 669.317 zł</t>
  </si>
  <si>
    <t>Rok 2013 -wzrost przychodów wynika z wprowadzenia wolnych środków - kwota 3.669.317 zł</t>
  </si>
  <si>
    <t>Wprowadzenie kwoty pożyczki dla SZPZOZ</t>
  </si>
  <si>
    <t>Prognoza 2015</t>
  </si>
  <si>
    <t>Rok 2013 - zwiększenie pomocy finansowej z Gmin o 149.000 zł</t>
  </si>
  <si>
    <t>Wpywy ze sprzedaży samochodu służbowego PUP</t>
  </si>
  <si>
    <t>Spłata pożyczki zaciągniętej przez SZPZOZ w roku 2013</t>
  </si>
  <si>
    <t>PRZED ZMIANĄ ¹</t>
  </si>
  <si>
    <t>PO ZMIANIE ²</t>
  </si>
  <si>
    <t>¹ kwoty dotyczą Uchwały RPW nr XXV-270/2013 z dnia 24 stycznia 2013 r.</t>
  </si>
  <si>
    <t>² kwoty dotyczą Uchwały RPW nr XXVII - 287/2013 z dnia 28 marca  2013 r.</t>
  </si>
</sst>
</file>

<file path=xl/styles.xml><?xml version="1.0" encoding="utf-8"?>
<styleSheet xmlns="http://schemas.openxmlformats.org/spreadsheetml/2006/main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zcionka tekstu podstawowego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19" fillId="0" borderId="0" xfId="0" applyFont="1" applyBorder="1"/>
    <xf numFmtId="0" fontId="0" fillId="0" borderId="0" xfId="0" applyBorder="1"/>
    <xf numFmtId="4" fontId="20" fillId="0" borderId="0" xfId="0" applyNumberFormat="1" applyFont="1" applyBorder="1"/>
    <xf numFmtId="10" fontId="20" fillId="0" borderId="0" xfId="0" applyNumberFormat="1" applyFont="1" applyBorder="1"/>
    <xf numFmtId="4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/>
    <xf numFmtId="10" fontId="20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0" fontId="19" fillId="0" borderId="16" xfId="0" applyFont="1" applyBorder="1"/>
    <xf numFmtId="0" fontId="19" fillId="33" borderId="16" xfId="0" applyFont="1" applyFill="1" applyBorder="1"/>
    <xf numFmtId="0" fontId="19" fillId="0" borderId="10" xfId="0" applyFont="1" applyBorder="1"/>
    <xf numFmtId="0" fontId="21" fillId="0" borderId="10" xfId="0" applyFont="1" applyBorder="1"/>
    <xf numFmtId="0" fontId="19" fillId="0" borderId="15" xfId="0" applyFont="1" applyBorder="1"/>
    <xf numFmtId="0" fontId="21" fillId="0" borderId="12" xfId="0" applyFont="1" applyBorder="1"/>
    <xf numFmtId="0" fontId="21" fillId="0" borderId="10" xfId="0" applyFont="1" applyBorder="1" applyAlignment="1">
      <alignment wrapText="1"/>
    </xf>
    <xf numFmtId="4" fontId="19" fillId="0" borderId="10" xfId="0" applyNumberFormat="1" applyFont="1" applyBorder="1"/>
    <xf numFmtId="4" fontId="19" fillId="33" borderId="10" xfId="0" applyNumberFormat="1" applyFont="1" applyFill="1" applyBorder="1"/>
    <xf numFmtId="4" fontId="19" fillId="0" borderId="11" xfId="0" applyNumberFormat="1" applyFont="1" applyBorder="1"/>
    <xf numFmtId="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vertical="center" wrapText="1"/>
    </xf>
    <xf numFmtId="4" fontId="19" fillId="34" borderId="10" xfId="0" applyNumberFormat="1" applyFont="1" applyFill="1" applyBorder="1"/>
    <xf numFmtId="10" fontId="19" fillId="0" borderId="10" xfId="0" applyNumberFormat="1" applyFont="1" applyBorder="1"/>
    <xf numFmtId="10" fontId="19" fillId="33" borderId="10" xfId="0" applyNumberFormat="1" applyFont="1" applyFill="1" applyBorder="1"/>
    <xf numFmtId="10" fontId="19" fillId="0" borderId="11" xfId="0" applyNumberFormat="1" applyFont="1" applyBorder="1"/>
    <xf numFmtId="4" fontId="19" fillId="0" borderId="10" xfId="0" applyNumberFormat="1" applyFont="1" applyBorder="1" applyAlignment="1">
      <alignment horizontal="center" vertical="center"/>
    </xf>
    <xf numFmtId="4" fontId="19" fillId="33" borderId="10" xfId="0" applyNumberFormat="1" applyFont="1" applyFill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wrapText="1"/>
    </xf>
    <xf numFmtId="10" fontId="19" fillId="0" borderId="10" xfId="0" applyNumberFormat="1" applyFont="1" applyBorder="1" applyAlignment="1">
      <alignment horizontal="center" vertical="center"/>
    </xf>
    <xf numFmtId="10" fontId="19" fillId="33" borderId="10" xfId="0" applyNumberFormat="1" applyFont="1" applyFill="1" applyBorder="1" applyAlignment="1">
      <alignment horizontal="center" vertical="center"/>
    </xf>
    <xf numFmtId="10" fontId="19" fillId="0" borderId="11" xfId="0" applyNumberFormat="1" applyFont="1" applyBorder="1" applyAlignment="1">
      <alignment horizontal="center" vertical="center"/>
    </xf>
    <xf numFmtId="0" fontId="21" fillId="0" borderId="13" xfId="0" applyFont="1" applyBorder="1"/>
    <xf numFmtId="0" fontId="21" fillId="0" borderId="14" xfId="0" applyFont="1" applyBorder="1" applyAlignment="1">
      <alignment wrapText="1"/>
    </xf>
    <xf numFmtId="4" fontId="19" fillId="0" borderId="14" xfId="0" applyNumberFormat="1" applyFont="1" applyBorder="1"/>
    <xf numFmtId="4" fontId="19" fillId="33" borderId="14" xfId="0" applyNumberFormat="1" applyFont="1" applyFill="1" applyBorder="1"/>
    <xf numFmtId="4" fontId="19" fillId="0" borderId="19" xfId="0" applyNumberFormat="1" applyFont="1" applyBorder="1"/>
    <xf numFmtId="0" fontId="22" fillId="0" borderId="0" xfId="0" applyFont="1"/>
    <xf numFmtId="10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horizontal="center" vertical="center" wrapText="1"/>
    </xf>
    <xf numFmtId="10" fontId="19" fillId="0" borderId="1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9" fillId="0" borderId="22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4" fontId="19" fillId="0" borderId="20" xfId="0" applyNumberFormat="1" applyFont="1" applyBorder="1" applyAlignment="1">
      <alignment horizontal="center" vertical="center" wrapText="1"/>
    </xf>
    <xf numFmtId="4" fontId="19" fillId="0" borderId="24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8"/>
  <sheetViews>
    <sheetView tabSelected="1" view="pageBreakPreview" topLeftCell="A70" zoomScale="65" zoomScaleNormal="100" zoomScaleSheetLayoutView="65" workbookViewId="0">
      <selection activeCell="G79" sqref="G79"/>
    </sheetView>
  </sheetViews>
  <sheetFormatPr defaultRowHeight="14.25"/>
  <cols>
    <col min="2" max="2" width="53.625" customWidth="1"/>
    <col min="3" max="3" width="11.875" customWidth="1"/>
    <col min="4" max="4" width="11.625" customWidth="1"/>
    <col min="5" max="5" width="13.5" customWidth="1"/>
    <col min="6" max="6" width="1.75" customWidth="1"/>
    <col min="7" max="7" width="13.75" customWidth="1"/>
    <col min="8" max="8" width="12.625" customWidth="1"/>
    <col min="9" max="9" width="12.125" customWidth="1"/>
    <col min="10" max="10" width="34.5" customWidth="1"/>
    <col min="11" max="16" width="15.625" customWidth="1"/>
  </cols>
  <sheetData>
    <row r="1" spans="1:17">
      <c r="A1" t="s">
        <v>93</v>
      </c>
    </row>
    <row r="3" spans="1:17">
      <c r="A3" s="12"/>
      <c r="B3" s="11"/>
      <c r="C3" s="45" t="s">
        <v>115</v>
      </c>
      <c r="D3" s="46"/>
      <c r="E3" s="47"/>
      <c r="F3" s="11"/>
      <c r="G3" s="42" t="s">
        <v>116</v>
      </c>
      <c r="H3" s="43"/>
      <c r="I3" s="44"/>
      <c r="J3" s="48" t="s">
        <v>95</v>
      </c>
    </row>
    <row r="4" spans="1:17">
      <c r="A4" s="13" t="s">
        <v>0</v>
      </c>
      <c r="B4" s="9" t="s">
        <v>1</v>
      </c>
      <c r="C4" s="9" t="s">
        <v>2</v>
      </c>
      <c r="D4" s="9" t="s">
        <v>3</v>
      </c>
      <c r="E4" s="9" t="s">
        <v>111</v>
      </c>
      <c r="F4" s="10"/>
      <c r="G4" s="11" t="s">
        <v>2</v>
      </c>
      <c r="H4" s="11" t="s">
        <v>3</v>
      </c>
      <c r="I4" s="11" t="s">
        <v>111</v>
      </c>
      <c r="J4" s="49"/>
      <c r="K4" s="1"/>
      <c r="L4" s="1"/>
      <c r="M4" s="1"/>
      <c r="N4" s="1"/>
      <c r="O4" s="1"/>
      <c r="P4" s="1"/>
      <c r="Q4" s="2"/>
    </row>
    <row r="5" spans="1:17" ht="42" customHeight="1">
      <c r="A5" s="14">
        <v>1</v>
      </c>
      <c r="B5" s="15" t="s">
        <v>4</v>
      </c>
      <c r="C5" s="16">
        <v>147917578</v>
      </c>
      <c r="D5" s="16">
        <v>148343813</v>
      </c>
      <c r="E5" s="16">
        <v>153699889</v>
      </c>
      <c r="F5" s="17"/>
      <c r="G5" s="16">
        <v>151150951</v>
      </c>
      <c r="H5" s="18">
        <v>146843813</v>
      </c>
      <c r="I5" s="18">
        <v>152199889</v>
      </c>
      <c r="J5" s="19" t="s">
        <v>96</v>
      </c>
      <c r="K5" s="3"/>
      <c r="L5" s="3"/>
      <c r="M5" s="3"/>
      <c r="N5" s="3"/>
      <c r="O5" s="3"/>
      <c r="P5" s="3"/>
      <c r="Q5" s="2"/>
    </row>
    <row r="6" spans="1:17" ht="36" customHeight="1">
      <c r="A6" s="14" t="str">
        <f>"1.1"</f>
        <v>1.1</v>
      </c>
      <c r="B6" s="15" t="s">
        <v>5</v>
      </c>
      <c r="C6" s="16">
        <v>144492608</v>
      </c>
      <c r="D6" s="16">
        <v>148343813</v>
      </c>
      <c r="E6" s="16">
        <v>153699889</v>
      </c>
      <c r="F6" s="17"/>
      <c r="G6" s="16">
        <v>147576981</v>
      </c>
      <c r="H6" s="18">
        <v>146843813</v>
      </c>
      <c r="I6" s="18">
        <v>152199889</v>
      </c>
      <c r="J6" s="20" t="s">
        <v>97</v>
      </c>
      <c r="K6" s="3"/>
      <c r="L6" s="3"/>
      <c r="M6" s="3"/>
      <c r="N6" s="3"/>
      <c r="O6" s="3"/>
      <c r="P6" s="3"/>
      <c r="Q6" s="2"/>
    </row>
    <row r="7" spans="1:17" ht="29.25" customHeight="1">
      <c r="A7" s="14" t="str">
        <f>"1.1.1"</f>
        <v>1.1.1</v>
      </c>
      <c r="B7" s="15" t="s">
        <v>6</v>
      </c>
      <c r="C7" s="16">
        <v>0</v>
      </c>
      <c r="D7" s="16">
        <v>0</v>
      </c>
      <c r="E7" s="16">
        <v>0</v>
      </c>
      <c r="F7" s="17"/>
      <c r="G7" s="16">
        <v>53632441</v>
      </c>
      <c r="H7" s="18">
        <v>54436927</v>
      </c>
      <c r="I7" s="18">
        <v>55253481</v>
      </c>
      <c r="J7" s="50" t="s">
        <v>94</v>
      </c>
      <c r="K7" s="3"/>
      <c r="L7" s="3"/>
      <c r="M7" s="3"/>
      <c r="N7" s="3"/>
      <c r="O7" s="3"/>
      <c r="P7" s="3"/>
      <c r="Q7" s="2"/>
    </row>
    <row r="8" spans="1:17" ht="30.75" customHeight="1">
      <c r="A8" s="14" t="str">
        <f>"1.1.2"</f>
        <v>1.1.2</v>
      </c>
      <c r="B8" s="15" t="s">
        <v>7</v>
      </c>
      <c r="C8" s="16">
        <v>0</v>
      </c>
      <c r="D8" s="16">
        <v>0</v>
      </c>
      <c r="E8" s="16">
        <v>0</v>
      </c>
      <c r="F8" s="17"/>
      <c r="G8" s="16">
        <v>1200000</v>
      </c>
      <c r="H8" s="18">
        <v>1218000</v>
      </c>
      <c r="I8" s="18">
        <v>1236270</v>
      </c>
      <c r="J8" s="50"/>
      <c r="K8" s="3"/>
      <c r="L8" s="3"/>
      <c r="M8" s="3"/>
      <c r="N8" s="3"/>
      <c r="O8" s="3"/>
      <c r="P8" s="3"/>
      <c r="Q8" s="2"/>
    </row>
    <row r="9" spans="1:17" ht="23.1" customHeight="1">
      <c r="A9" s="14" t="str">
        <f>"1.1.3"</f>
        <v>1.1.3</v>
      </c>
      <c r="B9" s="15" t="s">
        <v>8</v>
      </c>
      <c r="C9" s="16">
        <v>0</v>
      </c>
      <c r="D9" s="16">
        <v>0</v>
      </c>
      <c r="E9" s="16">
        <v>0</v>
      </c>
      <c r="F9" s="17"/>
      <c r="G9" s="16">
        <v>6265000</v>
      </c>
      <c r="H9" s="18">
        <v>6358975</v>
      </c>
      <c r="I9" s="18">
        <v>6454359</v>
      </c>
      <c r="J9" s="50"/>
      <c r="K9" s="3"/>
      <c r="L9" s="3"/>
      <c r="M9" s="3"/>
      <c r="N9" s="3"/>
      <c r="O9" s="3"/>
      <c r="P9" s="3"/>
      <c r="Q9" s="2"/>
    </row>
    <row r="10" spans="1:17" ht="23.1" customHeight="1">
      <c r="A10" s="14" t="s">
        <v>9</v>
      </c>
      <c r="B10" s="15" t="s">
        <v>10</v>
      </c>
      <c r="C10" s="16">
        <v>0</v>
      </c>
      <c r="D10" s="16">
        <v>0</v>
      </c>
      <c r="E10" s="16">
        <v>0</v>
      </c>
      <c r="F10" s="17"/>
      <c r="G10" s="16">
        <v>0</v>
      </c>
      <c r="H10" s="18">
        <v>0</v>
      </c>
      <c r="I10" s="18">
        <v>0</v>
      </c>
      <c r="J10" s="50"/>
      <c r="K10" s="3"/>
      <c r="L10" s="3"/>
      <c r="M10" s="3"/>
      <c r="N10" s="3"/>
      <c r="O10" s="3"/>
      <c r="P10" s="3"/>
      <c r="Q10" s="2"/>
    </row>
    <row r="11" spans="1:17" ht="23.1" customHeight="1">
      <c r="A11" s="14" t="str">
        <f>"1.1.4"</f>
        <v>1.1.4</v>
      </c>
      <c r="B11" s="15" t="s">
        <v>11</v>
      </c>
      <c r="C11" s="16">
        <v>0</v>
      </c>
      <c r="D11" s="16">
        <v>0</v>
      </c>
      <c r="E11" s="16">
        <v>0</v>
      </c>
      <c r="F11" s="17"/>
      <c r="G11" s="16">
        <v>50262339</v>
      </c>
      <c r="H11" s="18">
        <v>48623197</v>
      </c>
      <c r="I11" s="18">
        <v>49352545</v>
      </c>
      <c r="J11" s="50"/>
      <c r="K11" s="3"/>
      <c r="L11" s="3"/>
      <c r="M11" s="3"/>
      <c r="N11" s="3"/>
      <c r="O11" s="3"/>
      <c r="P11" s="3"/>
      <c r="Q11" s="2"/>
    </row>
    <row r="12" spans="1:17" ht="23.1" customHeight="1">
      <c r="A12" s="14" t="str">
        <f>"1.1.5"</f>
        <v>1.1.5</v>
      </c>
      <c r="B12" s="15" t="s">
        <v>12</v>
      </c>
      <c r="C12" s="16">
        <v>0</v>
      </c>
      <c r="D12" s="16">
        <v>0</v>
      </c>
      <c r="E12" s="16">
        <v>0</v>
      </c>
      <c r="F12" s="17"/>
      <c r="G12" s="16">
        <v>10353709</v>
      </c>
      <c r="H12" s="18">
        <v>10509014</v>
      </c>
      <c r="I12" s="18">
        <v>10666649</v>
      </c>
      <c r="J12" s="50"/>
      <c r="K12" s="3"/>
      <c r="L12" s="3"/>
      <c r="M12" s="3"/>
      <c r="N12" s="3"/>
      <c r="O12" s="3"/>
      <c r="P12" s="3"/>
      <c r="Q12" s="2"/>
    </row>
    <row r="13" spans="1:17" ht="28.5" customHeight="1">
      <c r="A13" s="14" t="str">
        <f>"1.2"</f>
        <v>1.2</v>
      </c>
      <c r="B13" s="15" t="s">
        <v>13</v>
      </c>
      <c r="C13" s="16">
        <v>3424970</v>
      </c>
      <c r="D13" s="16">
        <v>0</v>
      </c>
      <c r="E13" s="16">
        <v>0</v>
      </c>
      <c r="F13" s="17"/>
      <c r="G13" s="16">
        <v>3573970</v>
      </c>
      <c r="H13" s="18">
        <v>0</v>
      </c>
      <c r="I13" s="18">
        <v>0</v>
      </c>
      <c r="J13" s="19" t="s">
        <v>112</v>
      </c>
      <c r="K13" s="3"/>
      <c r="L13" s="3"/>
      <c r="M13" s="3"/>
      <c r="N13" s="3"/>
      <c r="O13" s="3"/>
      <c r="P13" s="3"/>
      <c r="Q13" s="2"/>
    </row>
    <row r="14" spans="1:17" ht="23.1" customHeight="1">
      <c r="A14" s="14" t="str">
        <f>"1.2.1"</f>
        <v>1.2.1</v>
      </c>
      <c r="B14" s="15" t="s">
        <v>14</v>
      </c>
      <c r="C14" s="16"/>
      <c r="D14" s="16">
        <v>0</v>
      </c>
      <c r="E14" s="16">
        <v>0</v>
      </c>
      <c r="F14" s="17"/>
      <c r="G14" s="16">
        <v>9000</v>
      </c>
      <c r="H14" s="18">
        <v>0</v>
      </c>
      <c r="I14" s="18"/>
      <c r="J14" s="19" t="s">
        <v>113</v>
      </c>
      <c r="K14" s="3"/>
      <c r="L14" s="3"/>
      <c r="M14" s="3"/>
      <c r="N14" s="3"/>
      <c r="O14" s="3"/>
      <c r="P14" s="3"/>
      <c r="Q14" s="2"/>
    </row>
    <row r="15" spans="1:17" ht="30.75" customHeight="1">
      <c r="A15" s="14" t="str">
        <f>"1.2.2"</f>
        <v>1.2.2</v>
      </c>
      <c r="B15" s="15" t="s">
        <v>15</v>
      </c>
      <c r="C15" s="16">
        <v>0</v>
      </c>
      <c r="D15" s="16">
        <v>0</v>
      </c>
      <c r="E15" s="16">
        <v>0</v>
      </c>
      <c r="F15" s="17"/>
      <c r="G15" s="16">
        <v>3564970</v>
      </c>
      <c r="H15" s="18">
        <v>0</v>
      </c>
      <c r="I15" s="18"/>
      <c r="J15" s="20" t="s">
        <v>94</v>
      </c>
      <c r="K15" s="3"/>
      <c r="L15" s="3"/>
      <c r="M15" s="3"/>
      <c r="N15" s="3"/>
      <c r="O15" s="3"/>
      <c r="P15" s="3"/>
      <c r="Q15" s="2"/>
    </row>
    <row r="16" spans="1:17" ht="34.5" customHeight="1">
      <c r="A16" s="14">
        <v>2</v>
      </c>
      <c r="B16" s="15" t="s">
        <v>16</v>
      </c>
      <c r="C16" s="16">
        <v>159309070</v>
      </c>
      <c r="D16" s="16">
        <v>154808601</v>
      </c>
      <c r="E16" s="16">
        <v>156783222</v>
      </c>
      <c r="F16" s="17"/>
      <c r="G16" s="16">
        <v>163211760</v>
      </c>
      <c r="H16" s="18">
        <v>154325266</v>
      </c>
      <c r="I16" s="18"/>
      <c r="J16" s="20" t="s">
        <v>98</v>
      </c>
      <c r="K16" s="3"/>
      <c r="L16" s="3"/>
      <c r="M16" s="3"/>
      <c r="N16" s="3"/>
      <c r="O16" s="3"/>
      <c r="P16" s="3"/>
      <c r="Q16" s="2"/>
    </row>
    <row r="17" spans="1:17" ht="48" customHeight="1">
      <c r="A17" s="14" t="str">
        <f>"2.1"</f>
        <v>2.1</v>
      </c>
      <c r="B17" s="15" t="s">
        <v>17</v>
      </c>
      <c r="C17" s="16">
        <v>136070205</v>
      </c>
      <c r="D17" s="16">
        <v>132468427</v>
      </c>
      <c r="E17" s="16">
        <v>135295844</v>
      </c>
      <c r="F17" s="17"/>
      <c r="G17" s="16">
        <v>141902600</v>
      </c>
      <c r="H17" s="18">
        <v>134589575</v>
      </c>
      <c r="I17" s="18"/>
      <c r="J17" s="20" t="s">
        <v>99</v>
      </c>
      <c r="K17" s="3"/>
      <c r="L17" s="3"/>
      <c r="M17" s="3"/>
      <c r="N17" s="3"/>
      <c r="O17" s="3"/>
      <c r="P17" s="3"/>
      <c r="Q17" s="2"/>
    </row>
    <row r="18" spans="1:17" ht="23.1" customHeight="1">
      <c r="A18" s="14" t="str">
        <f>"2.1.1"</f>
        <v>2.1.1</v>
      </c>
      <c r="B18" s="15" t="s">
        <v>18</v>
      </c>
      <c r="C18" s="16">
        <v>811932</v>
      </c>
      <c r="D18" s="16">
        <v>787368</v>
      </c>
      <c r="E18" s="16">
        <v>762804</v>
      </c>
      <c r="F18" s="17"/>
      <c r="G18" s="16">
        <v>811932</v>
      </c>
      <c r="H18" s="18">
        <v>787368</v>
      </c>
      <c r="I18" s="18">
        <v>762804</v>
      </c>
      <c r="J18" s="53"/>
      <c r="K18" s="3"/>
      <c r="L18" s="3"/>
      <c r="M18" s="3"/>
      <c r="N18" s="3"/>
      <c r="O18" s="3"/>
      <c r="P18" s="3"/>
      <c r="Q18" s="2"/>
    </row>
    <row r="19" spans="1:17" ht="21.75" customHeight="1">
      <c r="A19" s="14" t="str">
        <f>"2.1.3"</f>
        <v>2.1.3</v>
      </c>
      <c r="B19" s="15" t="s">
        <v>19</v>
      </c>
      <c r="C19" s="16">
        <v>2536500</v>
      </c>
      <c r="D19" s="16">
        <v>2604483</v>
      </c>
      <c r="E19" s="16">
        <v>2770459</v>
      </c>
      <c r="F19" s="17"/>
      <c r="G19" s="16">
        <v>2536500</v>
      </c>
      <c r="H19" s="18">
        <v>2604483</v>
      </c>
      <c r="I19" s="18">
        <v>2770459</v>
      </c>
      <c r="J19" s="54"/>
      <c r="K19" s="3"/>
      <c r="L19" s="3"/>
      <c r="M19" s="3"/>
      <c r="N19" s="3"/>
      <c r="O19" s="3"/>
      <c r="P19" s="3"/>
      <c r="Q19" s="2"/>
    </row>
    <row r="20" spans="1:17" ht="23.25">
      <c r="A20" s="14" t="s">
        <v>20</v>
      </c>
      <c r="B20" s="15" t="s">
        <v>21</v>
      </c>
      <c r="C20" s="16">
        <v>2536500</v>
      </c>
      <c r="D20" s="16">
        <v>2604483</v>
      </c>
      <c r="E20" s="16">
        <v>2770459</v>
      </c>
      <c r="F20" s="17"/>
      <c r="G20" s="16">
        <v>2536500</v>
      </c>
      <c r="H20" s="18">
        <v>2604483</v>
      </c>
      <c r="I20" s="18">
        <v>2770459</v>
      </c>
      <c r="J20" s="55"/>
      <c r="K20" s="3"/>
      <c r="L20" s="3"/>
      <c r="M20" s="3"/>
      <c r="N20" s="3"/>
      <c r="O20" s="3"/>
      <c r="P20" s="3"/>
      <c r="Q20" s="2"/>
    </row>
    <row r="21" spans="1:17" ht="31.5" customHeight="1">
      <c r="A21" s="14" t="str">
        <f>"2.2"</f>
        <v>2.2</v>
      </c>
      <c r="B21" s="15" t="s">
        <v>22</v>
      </c>
      <c r="C21" s="16">
        <v>20702365</v>
      </c>
      <c r="D21" s="16">
        <v>19735691</v>
      </c>
      <c r="E21" s="16">
        <v>18716919</v>
      </c>
      <c r="F21" s="17"/>
      <c r="G21" s="16">
        <v>21309160</v>
      </c>
      <c r="H21" s="18">
        <v>19735691</v>
      </c>
      <c r="I21" s="18"/>
      <c r="J21" s="19" t="s">
        <v>101</v>
      </c>
      <c r="K21" s="3"/>
      <c r="L21" s="3"/>
      <c r="M21" s="3"/>
      <c r="N21" s="3"/>
      <c r="O21" s="3"/>
      <c r="P21" s="3"/>
      <c r="Q21" s="2"/>
    </row>
    <row r="22" spans="1:17" ht="39" customHeight="1">
      <c r="A22" s="14">
        <v>3</v>
      </c>
      <c r="B22" s="15" t="s">
        <v>23</v>
      </c>
      <c r="C22" s="16">
        <v>-11391492</v>
      </c>
      <c r="D22" s="16">
        <v>-6464788</v>
      </c>
      <c r="E22" s="16">
        <v>-3083333</v>
      </c>
      <c r="F22" s="17"/>
      <c r="G22" s="16">
        <v>-12060809</v>
      </c>
      <c r="H22" s="18">
        <v>-7481453</v>
      </c>
      <c r="I22" s="18"/>
      <c r="J22" s="19" t="s">
        <v>100</v>
      </c>
      <c r="K22" s="3"/>
      <c r="L22" s="3"/>
      <c r="M22" s="3"/>
      <c r="N22" s="3"/>
      <c r="O22" s="3"/>
      <c r="P22" s="3"/>
      <c r="Q22" s="2"/>
    </row>
    <row r="23" spans="1:17" ht="28.5" customHeight="1">
      <c r="A23" s="14">
        <v>4</v>
      </c>
      <c r="B23" s="15" t="s">
        <v>24</v>
      </c>
      <c r="C23" s="21">
        <v>17000000</v>
      </c>
      <c r="D23" s="16">
        <v>12000000</v>
      </c>
      <c r="E23" s="16">
        <v>9000000</v>
      </c>
      <c r="F23" s="17"/>
      <c r="G23" s="16">
        <v>20669317</v>
      </c>
      <c r="H23" s="18">
        <v>13500000</v>
      </c>
      <c r="I23" s="18"/>
      <c r="J23" s="19" t="s">
        <v>109</v>
      </c>
      <c r="K23" s="3"/>
      <c r="L23" s="3"/>
      <c r="M23" s="3"/>
      <c r="N23" s="3"/>
      <c r="O23" s="3"/>
      <c r="P23" s="3"/>
      <c r="Q23" s="2"/>
    </row>
    <row r="24" spans="1:17" ht="23.25">
      <c r="A24" s="14" t="str">
        <f>"4.2"</f>
        <v>4.2</v>
      </c>
      <c r="B24" s="15" t="s">
        <v>25</v>
      </c>
      <c r="C24" s="16">
        <v>2000000</v>
      </c>
      <c r="D24" s="16">
        <v>0</v>
      </c>
      <c r="E24" s="16"/>
      <c r="F24" s="17"/>
      <c r="G24" s="16">
        <v>5669317</v>
      </c>
      <c r="H24" s="18">
        <v>0</v>
      </c>
      <c r="I24" s="18"/>
      <c r="J24" s="19" t="s">
        <v>107</v>
      </c>
      <c r="K24" s="3"/>
      <c r="L24" s="3"/>
      <c r="M24" s="3"/>
      <c r="N24" s="3"/>
      <c r="O24" s="3"/>
      <c r="P24" s="3"/>
      <c r="Q24" s="2"/>
    </row>
    <row r="25" spans="1:17" ht="21.95" customHeight="1">
      <c r="A25" s="14" t="str">
        <f>"4.2.1"</f>
        <v>4.2.1</v>
      </c>
      <c r="B25" s="15" t="s">
        <v>26</v>
      </c>
      <c r="C25" s="16">
        <v>0</v>
      </c>
      <c r="D25" s="16">
        <v>0</v>
      </c>
      <c r="E25" s="16"/>
      <c r="F25" s="17"/>
      <c r="G25" s="16">
        <v>669317</v>
      </c>
      <c r="H25" s="18">
        <v>0</v>
      </c>
      <c r="I25" s="18"/>
      <c r="J25" s="19" t="s">
        <v>108</v>
      </c>
      <c r="K25" s="3"/>
      <c r="L25" s="3"/>
      <c r="M25" s="3"/>
      <c r="N25" s="3"/>
      <c r="O25" s="3"/>
      <c r="P25" s="3"/>
      <c r="Q25" s="2"/>
    </row>
    <row r="26" spans="1:17" ht="21.95" customHeight="1">
      <c r="A26" s="14" t="str">
        <f>"4.3"</f>
        <v>4.3</v>
      </c>
      <c r="B26" s="15" t="s">
        <v>27</v>
      </c>
      <c r="C26" s="16">
        <v>15000000</v>
      </c>
      <c r="D26" s="16">
        <v>12000000</v>
      </c>
      <c r="E26" s="16">
        <v>9000000</v>
      </c>
      <c r="F26" s="17"/>
      <c r="G26" s="16">
        <v>15000000</v>
      </c>
      <c r="H26" s="18">
        <v>12000000</v>
      </c>
      <c r="I26" s="18">
        <v>9000000</v>
      </c>
      <c r="J26" s="19"/>
      <c r="K26" s="3"/>
      <c r="L26" s="3"/>
      <c r="M26" s="3"/>
      <c r="N26" s="3"/>
      <c r="O26" s="3"/>
      <c r="P26" s="3"/>
      <c r="Q26" s="2"/>
    </row>
    <row r="27" spans="1:17" ht="21.95" customHeight="1">
      <c r="A27" s="14" t="str">
        <f>"4.3.1"</f>
        <v>4.3.1</v>
      </c>
      <c r="B27" s="15" t="s">
        <v>26</v>
      </c>
      <c r="C27" s="16">
        <v>11391492</v>
      </c>
      <c r="D27" s="16">
        <v>6464788</v>
      </c>
      <c r="E27" s="16">
        <v>3083333</v>
      </c>
      <c r="F27" s="17"/>
      <c r="G27" s="16">
        <v>11391492</v>
      </c>
      <c r="H27" s="18">
        <v>7481453</v>
      </c>
      <c r="I27" s="18">
        <v>4583333</v>
      </c>
      <c r="J27" s="19"/>
      <c r="K27" s="3"/>
      <c r="L27" s="3"/>
      <c r="M27" s="3"/>
      <c r="N27" s="3"/>
      <c r="O27" s="3"/>
      <c r="P27" s="3"/>
      <c r="Q27" s="2"/>
    </row>
    <row r="28" spans="1:17" ht="21.95" customHeight="1">
      <c r="A28" s="14" t="str">
        <f>"4.4"</f>
        <v>4.4</v>
      </c>
      <c r="B28" s="15" t="s">
        <v>28</v>
      </c>
      <c r="C28" s="16">
        <v>0</v>
      </c>
      <c r="D28" s="16">
        <v>0</v>
      </c>
      <c r="E28" s="16">
        <v>0</v>
      </c>
      <c r="F28" s="17"/>
      <c r="G28" s="16">
        <v>0</v>
      </c>
      <c r="H28" s="18">
        <v>1500000</v>
      </c>
      <c r="I28" s="18">
        <v>1500000</v>
      </c>
      <c r="J28" s="19" t="s">
        <v>114</v>
      </c>
      <c r="K28" s="3"/>
      <c r="L28" s="3"/>
      <c r="M28" s="3"/>
      <c r="N28" s="3"/>
      <c r="O28" s="3"/>
      <c r="P28" s="3"/>
      <c r="Q28" s="2"/>
    </row>
    <row r="29" spans="1:17" ht="21.95" customHeight="1">
      <c r="A29" s="14" t="str">
        <f>"4.4.1"</f>
        <v>4.4.1</v>
      </c>
      <c r="B29" s="15" t="s">
        <v>26</v>
      </c>
      <c r="C29" s="16">
        <v>0</v>
      </c>
      <c r="D29" s="16">
        <v>0</v>
      </c>
      <c r="E29" s="16">
        <v>0</v>
      </c>
      <c r="F29" s="17"/>
      <c r="G29" s="16">
        <v>0</v>
      </c>
      <c r="H29" s="18">
        <v>0</v>
      </c>
      <c r="I29" s="18">
        <v>0</v>
      </c>
      <c r="J29" s="19"/>
      <c r="K29" s="3"/>
      <c r="L29" s="3"/>
      <c r="M29" s="3"/>
      <c r="N29" s="3"/>
      <c r="O29" s="3"/>
      <c r="P29" s="3"/>
      <c r="Q29" s="2"/>
    </row>
    <row r="30" spans="1:17" ht="21.95" customHeight="1">
      <c r="A30" s="14">
        <v>5</v>
      </c>
      <c r="B30" s="15" t="s">
        <v>29</v>
      </c>
      <c r="C30" s="16">
        <v>5608508</v>
      </c>
      <c r="D30" s="16">
        <v>5535212</v>
      </c>
      <c r="E30" s="16">
        <v>5916667</v>
      </c>
      <c r="F30" s="17"/>
      <c r="G30" s="16">
        <v>8608508</v>
      </c>
      <c r="H30" s="18">
        <v>6018547</v>
      </c>
      <c r="I30" s="18">
        <v>5916667</v>
      </c>
      <c r="J30" s="19" t="s">
        <v>102</v>
      </c>
      <c r="K30" s="3"/>
      <c r="L30" s="3"/>
      <c r="M30" s="3"/>
      <c r="N30" s="3"/>
      <c r="O30" s="3"/>
      <c r="P30" s="3"/>
      <c r="Q30" s="2"/>
    </row>
    <row r="31" spans="1:17" ht="23.25">
      <c r="A31" s="14" t="str">
        <f>"5.1"</f>
        <v>5.1</v>
      </c>
      <c r="B31" s="15" t="s">
        <v>30</v>
      </c>
      <c r="C31" s="16">
        <v>5608508</v>
      </c>
      <c r="D31" s="16">
        <v>5535212</v>
      </c>
      <c r="E31" s="16">
        <v>5916667</v>
      </c>
      <c r="F31" s="17"/>
      <c r="G31" s="16">
        <v>5608508</v>
      </c>
      <c r="H31" s="18">
        <v>6018547</v>
      </c>
      <c r="I31" s="18">
        <v>5916667</v>
      </c>
      <c r="J31" s="19" t="s">
        <v>102</v>
      </c>
      <c r="K31" s="3"/>
      <c r="L31" s="3"/>
      <c r="M31" s="3"/>
      <c r="N31" s="3"/>
      <c r="O31" s="3"/>
      <c r="P31" s="3"/>
      <c r="Q31" s="2"/>
    </row>
    <row r="32" spans="1:17" ht="15">
      <c r="A32" s="14" t="str">
        <f>"5.2"</f>
        <v>5.2</v>
      </c>
      <c r="B32" s="15" t="s">
        <v>31</v>
      </c>
      <c r="C32" s="16">
        <v>0</v>
      </c>
      <c r="D32" s="16">
        <v>0</v>
      </c>
      <c r="E32" s="16">
        <v>0</v>
      </c>
      <c r="F32" s="17"/>
      <c r="G32" s="16">
        <v>3000000</v>
      </c>
      <c r="H32" s="18">
        <v>0</v>
      </c>
      <c r="I32" s="18"/>
      <c r="J32" s="19" t="s">
        <v>110</v>
      </c>
      <c r="K32" s="3"/>
      <c r="L32" s="3"/>
      <c r="M32" s="3"/>
      <c r="N32" s="3"/>
      <c r="O32" s="3"/>
      <c r="P32" s="3"/>
      <c r="Q32" s="2"/>
    </row>
    <row r="33" spans="1:17" ht="37.5" customHeight="1">
      <c r="A33" s="14">
        <v>6</v>
      </c>
      <c r="B33" s="15" t="s">
        <v>32</v>
      </c>
      <c r="C33" s="16">
        <v>54139571.979999997</v>
      </c>
      <c r="D33" s="16">
        <v>60404359.979999997</v>
      </c>
      <c r="E33" s="16">
        <v>63687692.579999998</v>
      </c>
      <c r="F33" s="17"/>
      <c r="G33" s="16">
        <v>54139571.979999997</v>
      </c>
      <c r="H33" s="18">
        <v>60121024.979999997</v>
      </c>
      <c r="I33" s="18">
        <v>63204357.979999997</v>
      </c>
      <c r="J33" s="19" t="s">
        <v>103</v>
      </c>
      <c r="K33" s="3"/>
      <c r="L33" s="3"/>
      <c r="M33" s="3"/>
      <c r="N33" s="3"/>
      <c r="O33" s="3"/>
      <c r="P33" s="3"/>
      <c r="Q33" s="2"/>
    </row>
    <row r="34" spans="1:17" ht="23.25">
      <c r="A34" s="14" t="str">
        <f>"6.2"</f>
        <v>6.2</v>
      </c>
      <c r="B34" s="15" t="s">
        <v>33</v>
      </c>
      <c r="C34" s="22">
        <v>0.36599999999999999</v>
      </c>
      <c r="D34" s="22">
        <v>0.40849999999999997</v>
      </c>
      <c r="E34" s="22">
        <v>0.41439999999999999</v>
      </c>
      <c r="F34" s="23"/>
      <c r="G34" s="22">
        <v>0.35820000000000002</v>
      </c>
      <c r="H34" s="24">
        <v>0.40939999999999999</v>
      </c>
      <c r="I34" s="24">
        <v>0.4153</v>
      </c>
      <c r="J34" s="38"/>
      <c r="K34" s="4"/>
      <c r="L34" s="4"/>
      <c r="M34" s="4"/>
      <c r="N34" s="4"/>
      <c r="O34" s="4"/>
      <c r="P34" s="4"/>
      <c r="Q34" s="2"/>
    </row>
    <row r="35" spans="1:17" ht="23.25">
      <c r="A35" s="14" t="str">
        <f>"6.3"</f>
        <v>6.3</v>
      </c>
      <c r="B35" s="15" t="s">
        <v>34</v>
      </c>
      <c r="C35" s="22">
        <v>0.36599999999999999</v>
      </c>
      <c r="D35" s="22">
        <v>0.40849999999999997</v>
      </c>
      <c r="E35" s="22">
        <v>0.41439999999999999</v>
      </c>
      <c r="F35" s="23"/>
      <c r="G35" s="22">
        <v>0.35820000000000002</v>
      </c>
      <c r="H35" s="24">
        <v>0.40939999999999999</v>
      </c>
      <c r="I35" s="24">
        <v>0.4153</v>
      </c>
      <c r="J35" s="38"/>
      <c r="K35" s="4"/>
      <c r="L35" s="4"/>
      <c r="M35" s="4"/>
      <c r="N35" s="4"/>
      <c r="O35" s="4"/>
      <c r="P35" s="4"/>
      <c r="Q35" s="2"/>
    </row>
    <row r="36" spans="1:17" ht="15">
      <c r="A36" s="14">
        <v>8</v>
      </c>
      <c r="B36" s="15" t="s">
        <v>35</v>
      </c>
      <c r="C36" s="25" t="s">
        <v>90</v>
      </c>
      <c r="D36" s="25" t="s">
        <v>90</v>
      </c>
      <c r="E36" s="25" t="s">
        <v>90</v>
      </c>
      <c r="F36" s="26"/>
      <c r="G36" s="25" t="s">
        <v>90</v>
      </c>
      <c r="H36" s="27" t="s">
        <v>90</v>
      </c>
      <c r="I36" s="27" t="s">
        <v>90</v>
      </c>
      <c r="J36" s="39"/>
      <c r="K36" s="5"/>
      <c r="L36" s="5"/>
      <c r="M36" s="5"/>
      <c r="N36" s="5"/>
      <c r="O36" s="5"/>
      <c r="P36" s="5"/>
      <c r="Q36" s="2"/>
    </row>
    <row r="37" spans="1:17" ht="23.25">
      <c r="A37" s="14" t="str">
        <f>"8.1"</f>
        <v>8.1</v>
      </c>
      <c r="B37" s="15" t="s">
        <v>36</v>
      </c>
      <c r="C37" s="16">
        <v>5885903</v>
      </c>
      <c r="D37" s="16">
        <v>13270903</v>
      </c>
      <c r="E37" s="16">
        <v>15633586</v>
      </c>
      <c r="F37" s="17"/>
      <c r="G37" s="16">
        <v>5674381</v>
      </c>
      <c r="H37" s="18">
        <v>12254238</v>
      </c>
      <c r="I37" s="18">
        <v>14133586</v>
      </c>
      <c r="J37" s="19" t="s">
        <v>104</v>
      </c>
      <c r="K37" s="3"/>
      <c r="L37" s="3"/>
      <c r="M37" s="3"/>
      <c r="N37" s="3"/>
      <c r="O37" s="3"/>
      <c r="P37" s="3"/>
      <c r="Q37" s="2"/>
    </row>
    <row r="38" spans="1:17" ht="34.5">
      <c r="A38" s="14" t="str">
        <f>"8.2"</f>
        <v>8.2</v>
      </c>
      <c r="B38" s="15" t="s">
        <v>37</v>
      </c>
      <c r="C38" s="16">
        <v>0</v>
      </c>
      <c r="D38" s="16">
        <v>0</v>
      </c>
      <c r="E38" s="16">
        <v>0</v>
      </c>
      <c r="F38" s="17"/>
      <c r="G38" s="16">
        <v>11343698</v>
      </c>
      <c r="H38" s="18">
        <v>12254238</v>
      </c>
      <c r="I38" s="18">
        <v>14133586</v>
      </c>
      <c r="J38" s="20" t="s">
        <v>94</v>
      </c>
      <c r="K38" s="3"/>
      <c r="L38" s="3"/>
      <c r="M38" s="3"/>
      <c r="N38" s="3"/>
      <c r="O38" s="3"/>
      <c r="P38" s="3"/>
      <c r="Q38" s="2"/>
    </row>
    <row r="39" spans="1:17" ht="15">
      <c r="A39" s="14">
        <v>9</v>
      </c>
      <c r="B39" s="15" t="s">
        <v>38</v>
      </c>
      <c r="C39" s="25" t="s">
        <v>90</v>
      </c>
      <c r="D39" s="25" t="s">
        <v>90</v>
      </c>
      <c r="E39" s="25" t="s">
        <v>90</v>
      </c>
      <c r="F39" s="26"/>
      <c r="G39" s="25" t="s">
        <v>90</v>
      </c>
      <c r="H39" s="27" t="s">
        <v>90</v>
      </c>
      <c r="I39" s="27" t="s">
        <v>90</v>
      </c>
      <c r="J39" s="39"/>
      <c r="K39" s="5"/>
      <c r="L39" s="5"/>
      <c r="M39" s="5"/>
      <c r="N39" s="5"/>
      <c r="O39" s="5"/>
      <c r="P39" s="5"/>
      <c r="Q39" s="2"/>
    </row>
    <row r="40" spans="1:17" ht="15">
      <c r="A40" s="12"/>
      <c r="B40" s="11"/>
      <c r="C40" s="45" t="s">
        <v>91</v>
      </c>
      <c r="D40" s="46"/>
      <c r="E40" s="47"/>
      <c r="F40" s="11"/>
      <c r="G40" s="42" t="s">
        <v>92</v>
      </c>
      <c r="H40" s="43"/>
      <c r="I40" s="44"/>
      <c r="J40" s="51" t="s">
        <v>95</v>
      </c>
      <c r="K40" s="5"/>
      <c r="L40" s="5"/>
      <c r="M40" s="5"/>
      <c r="N40" s="5"/>
      <c r="O40" s="5"/>
      <c r="P40" s="5"/>
      <c r="Q40" s="2"/>
    </row>
    <row r="41" spans="1:17" ht="15">
      <c r="A41" s="13" t="s">
        <v>0</v>
      </c>
      <c r="B41" s="9" t="s">
        <v>1</v>
      </c>
      <c r="C41" s="9" t="s">
        <v>2</v>
      </c>
      <c r="D41" s="9" t="s">
        <v>3</v>
      </c>
      <c r="E41" s="9" t="s">
        <v>111</v>
      </c>
      <c r="F41" s="10"/>
      <c r="G41" s="11" t="s">
        <v>2</v>
      </c>
      <c r="H41" s="11" t="s">
        <v>3</v>
      </c>
      <c r="I41" s="11" t="s">
        <v>111</v>
      </c>
      <c r="J41" s="52"/>
      <c r="K41" s="6"/>
      <c r="L41" s="6"/>
      <c r="M41" s="6"/>
      <c r="N41" s="6"/>
      <c r="O41" s="6"/>
      <c r="P41" s="6"/>
      <c r="Q41" s="2"/>
    </row>
    <row r="42" spans="1:17" ht="23.25">
      <c r="A42" s="14" t="str">
        <f>"9.1"</f>
        <v>9.1</v>
      </c>
      <c r="B42" s="15" t="s">
        <v>39</v>
      </c>
      <c r="C42" s="22">
        <v>6.0600000000000001E-2</v>
      </c>
      <c r="D42" s="22">
        <v>6.0199999999999997E-2</v>
      </c>
      <c r="E42" s="22">
        <v>6.1499999999999999E-2</v>
      </c>
      <c r="F42" s="23"/>
      <c r="G42" s="22">
        <v>5.9299999999999999E-2</v>
      </c>
      <c r="H42" s="24">
        <v>6.4100000000000004E-2</v>
      </c>
      <c r="I42" s="24">
        <v>6.2100000000000002E-2</v>
      </c>
      <c r="J42" s="38"/>
      <c r="K42" s="4"/>
      <c r="L42" s="4"/>
      <c r="M42" s="4"/>
      <c r="N42" s="4"/>
      <c r="O42" s="4"/>
      <c r="P42" s="4"/>
      <c r="Q42" s="2"/>
    </row>
    <row r="43" spans="1:17" ht="34.5">
      <c r="A43" s="14" t="str">
        <f>"9.2"</f>
        <v>9.2</v>
      </c>
      <c r="B43" s="15" t="s">
        <v>40</v>
      </c>
      <c r="C43" s="22">
        <v>6.0600000000000001E-2</v>
      </c>
      <c r="D43" s="22">
        <v>6.0199999999999997E-2</v>
      </c>
      <c r="E43" s="22">
        <v>6.1499999999999999E-2</v>
      </c>
      <c r="F43" s="23"/>
      <c r="G43" s="22">
        <v>5.9299999999999999E-2</v>
      </c>
      <c r="H43" s="24">
        <v>6.4100000000000004E-2</v>
      </c>
      <c r="I43" s="24">
        <v>6.2100000000000002E-2</v>
      </c>
      <c r="J43" s="38"/>
      <c r="K43" s="4"/>
      <c r="L43" s="4"/>
      <c r="M43" s="4"/>
      <c r="N43" s="4"/>
      <c r="O43" s="4"/>
      <c r="P43" s="4"/>
      <c r="Q43" s="2"/>
    </row>
    <row r="44" spans="1:17" ht="45.75">
      <c r="A44" s="14" t="str">
        <f>"9.3"</f>
        <v>9.3</v>
      </c>
      <c r="B44" s="28" t="s">
        <v>41</v>
      </c>
      <c r="C44" s="22">
        <v>0</v>
      </c>
      <c r="D44" s="22">
        <v>0</v>
      </c>
      <c r="E44" s="22">
        <v>0</v>
      </c>
      <c r="F44" s="23"/>
      <c r="G44" s="22">
        <v>0</v>
      </c>
      <c r="H44" s="24">
        <v>0</v>
      </c>
      <c r="I44" s="24">
        <v>0</v>
      </c>
      <c r="J44" s="38"/>
      <c r="K44" s="4"/>
      <c r="L44" s="4"/>
      <c r="M44" s="4"/>
      <c r="N44" s="4"/>
      <c r="O44" s="4"/>
      <c r="P44" s="4"/>
      <c r="Q44" s="2"/>
    </row>
    <row r="45" spans="1:17" ht="45.75">
      <c r="A45" s="14" t="str">
        <f>"9.4"</f>
        <v>9.4</v>
      </c>
      <c r="B45" s="28" t="s">
        <v>42</v>
      </c>
      <c r="C45" s="22">
        <v>7.5200000000000003E-2</v>
      </c>
      <c r="D45" s="22">
        <v>6.5699999999999995E-2</v>
      </c>
      <c r="E45" s="22">
        <v>6.8099999999999994E-2</v>
      </c>
      <c r="F45" s="23"/>
      <c r="G45" s="22">
        <v>5.9299999999999999E-2</v>
      </c>
      <c r="H45" s="24">
        <v>6.4100000000000004E-2</v>
      </c>
      <c r="I45" s="24">
        <v>6.2100000000000002E-2</v>
      </c>
      <c r="J45" s="38"/>
      <c r="K45" s="4"/>
      <c r="L45" s="4"/>
      <c r="M45" s="4"/>
      <c r="N45" s="4"/>
      <c r="O45" s="4"/>
      <c r="P45" s="4"/>
      <c r="Q45" s="2"/>
    </row>
    <row r="46" spans="1:17" ht="34.5">
      <c r="A46" s="14" t="str">
        <f>"9.5"</f>
        <v>9.5</v>
      </c>
      <c r="B46" s="15" t="s">
        <v>43</v>
      </c>
      <c r="C46" s="22">
        <v>0</v>
      </c>
      <c r="D46" s="22">
        <v>0</v>
      </c>
      <c r="E46" s="22">
        <v>0</v>
      </c>
      <c r="F46" s="23"/>
      <c r="G46" s="22">
        <v>0</v>
      </c>
      <c r="H46" s="24">
        <v>0</v>
      </c>
      <c r="I46" s="24">
        <v>0</v>
      </c>
      <c r="J46" s="38"/>
      <c r="K46" s="4"/>
      <c r="L46" s="4"/>
      <c r="M46" s="4"/>
      <c r="N46" s="4"/>
      <c r="O46" s="4"/>
      <c r="P46" s="4"/>
      <c r="Q46" s="2"/>
    </row>
    <row r="47" spans="1:17" ht="45.75">
      <c r="A47" s="14" t="str">
        <f>"9.6"</f>
        <v>9.6</v>
      </c>
      <c r="B47" s="28" t="s">
        <v>44</v>
      </c>
      <c r="C47" s="22">
        <v>6.0600000000000001E-2</v>
      </c>
      <c r="D47" s="22">
        <v>6.0199999999999997E-2</v>
      </c>
      <c r="E47" s="22">
        <v>6.1499999999999999E-2</v>
      </c>
      <c r="F47" s="23"/>
      <c r="G47" s="22">
        <v>5.9299999999999999E-2</v>
      </c>
      <c r="H47" s="24">
        <v>6.4100000000000004E-2</v>
      </c>
      <c r="I47" s="24">
        <v>6.2100000000000002E-2</v>
      </c>
      <c r="J47" s="38"/>
      <c r="K47" s="4"/>
      <c r="L47" s="4"/>
      <c r="M47" s="4"/>
      <c r="N47" s="4"/>
      <c r="O47" s="4"/>
      <c r="P47" s="4"/>
      <c r="Q47" s="2"/>
    </row>
    <row r="48" spans="1:17" ht="45.75">
      <c r="A48" s="14" t="str">
        <f>"9.7"</f>
        <v>9.7</v>
      </c>
      <c r="B48" s="28" t="s">
        <v>45</v>
      </c>
      <c r="C48" s="22">
        <v>7.5200000000000003E-2</v>
      </c>
      <c r="D48" s="22">
        <v>6.5699999999999995E-2</v>
      </c>
      <c r="E48" s="22">
        <v>6.8099999999999994E-2</v>
      </c>
      <c r="F48" s="23"/>
      <c r="G48" s="22">
        <v>7.5200000000000003E-2</v>
      </c>
      <c r="H48" s="24">
        <v>6.5000000000000002E-2</v>
      </c>
      <c r="I48" s="24">
        <v>6.5299999999999997E-2</v>
      </c>
      <c r="J48" s="38"/>
      <c r="K48" s="4"/>
      <c r="L48" s="4"/>
      <c r="M48" s="4"/>
      <c r="N48" s="4"/>
      <c r="O48" s="4"/>
      <c r="P48" s="4"/>
      <c r="Q48" s="2"/>
    </row>
    <row r="49" spans="1:17" ht="45.75">
      <c r="A49" s="14" t="str">
        <f>"9.7.1"</f>
        <v>9.7.1</v>
      </c>
      <c r="B49" s="28" t="s">
        <v>46</v>
      </c>
      <c r="C49" s="22">
        <v>7.5200000000000003E-2</v>
      </c>
      <c r="D49" s="22">
        <v>6.5699999999999995E-2</v>
      </c>
      <c r="E49" s="22">
        <v>6.8099999999999994E-2</v>
      </c>
      <c r="F49" s="23"/>
      <c r="G49" s="22">
        <v>8.6099999999999996E-2</v>
      </c>
      <c r="H49" s="24">
        <v>7.5899999999999995E-2</v>
      </c>
      <c r="I49" s="24">
        <v>7.6300000000000007E-2</v>
      </c>
      <c r="J49" s="38"/>
      <c r="K49" s="4"/>
      <c r="L49" s="4"/>
      <c r="M49" s="4"/>
      <c r="N49" s="4"/>
      <c r="O49" s="4"/>
      <c r="P49" s="4"/>
      <c r="Q49" s="2"/>
    </row>
    <row r="50" spans="1:17" ht="45">
      <c r="A50" s="14" t="str">
        <f>"9.8"</f>
        <v>9.8</v>
      </c>
      <c r="B50" s="28" t="s">
        <v>47</v>
      </c>
      <c r="C50" s="29" t="s">
        <v>89</v>
      </c>
      <c r="D50" s="29" t="s">
        <v>89</v>
      </c>
      <c r="E50" s="29" t="s">
        <v>89</v>
      </c>
      <c r="F50" s="30"/>
      <c r="G50" s="29" t="s">
        <v>89</v>
      </c>
      <c r="H50" s="31" t="s">
        <v>89</v>
      </c>
      <c r="I50" s="31" t="s">
        <v>89</v>
      </c>
      <c r="J50" s="40"/>
      <c r="K50" s="7"/>
      <c r="L50" s="7"/>
      <c r="M50" s="7"/>
      <c r="N50" s="7"/>
      <c r="O50" s="7"/>
      <c r="P50" s="7"/>
      <c r="Q50" s="2"/>
    </row>
    <row r="51" spans="1:17" ht="45">
      <c r="A51" s="14" t="str">
        <f>"9.8.1"</f>
        <v>9.8.1</v>
      </c>
      <c r="B51" s="28" t="s">
        <v>48</v>
      </c>
      <c r="C51" s="29" t="s">
        <v>89</v>
      </c>
      <c r="D51" s="29" t="s">
        <v>89</v>
      </c>
      <c r="E51" s="29" t="s">
        <v>89</v>
      </c>
      <c r="F51" s="30"/>
      <c r="G51" s="29" t="s">
        <v>89</v>
      </c>
      <c r="H51" s="31" t="s">
        <v>89</v>
      </c>
      <c r="I51" s="31" t="s">
        <v>89</v>
      </c>
      <c r="J51" s="40"/>
      <c r="K51" s="7"/>
      <c r="L51" s="7"/>
      <c r="M51" s="7"/>
      <c r="N51" s="7"/>
      <c r="O51" s="7"/>
      <c r="P51" s="7"/>
      <c r="Q51" s="2"/>
    </row>
    <row r="52" spans="1:17" ht="15">
      <c r="A52" s="14">
        <v>11</v>
      </c>
      <c r="B52" s="15" t="s">
        <v>49</v>
      </c>
      <c r="C52" s="25" t="s">
        <v>90</v>
      </c>
      <c r="D52" s="25" t="s">
        <v>90</v>
      </c>
      <c r="E52" s="25"/>
      <c r="F52" s="26"/>
      <c r="G52" s="25" t="s">
        <v>90</v>
      </c>
      <c r="H52" s="27" t="s">
        <v>90</v>
      </c>
      <c r="I52" s="27"/>
      <c r="J52" s="39"/>
      <c r="K52" s="5"/>
      <c r="L52" s="5"/>
      <c r="M52" s="5"/>
      <c r="N52" s="5"/>
      <c r="O52" s="5"/>
      <c r="P52" s="5"/>
      <c r="Q52" s="2"/>
    </row>
    <row r="53" spans="1:17" ht="15">
      <c r="A53" s="14" t="str">
        <f>"11.1"</f>
        <v>11.1</v>
      </c>
      <c r="B53" s="15" t="s">
        <v>50</v>
      </c>
      <c r="C53" s="16">
        <v>60878985</v>
      </c>
      <c r="D53" s="16">
        <v>63922934</v>
      </c>
      <c r="E53" s="16">
        <v>64581340</v>
      </c>
      <c r="F53" s="17"/>
      <c r="G53" s="16">
        <v>61626129</v>
      </c>
      <c r="H53" s="18">
        <v>63922934</v>
      </c>
      <c r="I53" s="18">
        <v>64581340</v>
      </c>
      <c r="J53" s="19"/>
      <c r="K53" s="3"/>
      <c r="L53" s="3"/>
      <c r="M53" s="3"/>
      <c r="N53" s="3"/>
      <c r="O53" s="3"/>
      <c r="P53" s="3"/>
      <c r="Q53" s="2"/>
    </row>
    <row r="54" spans="1:17" ht="15">
      <c r="A54" s="14" t="str">
        <f>"11.2"</f>
        <v>11.2</v>
      </c>
      <c r="B54" s="15" t="s">
        <v>51</v>
      </c>
      <c r="C54" s="16">
        <v>20415550</v>
      </c>
      <c r="D54" s="16">
        <v>20721783.25</v>
      </c>
      <c r="E54" s="16">
        <v>21032610</v>
      </c>
      <c r="F54" s="17"/>
      <c r="G54" s="16">
        <v>20440505</v>
      </c>
      <c r="H54" s="18">
        <v>20721783</v>
      </c>
      <c r="I54" s="18">
        <v>21032610</v>
      </c>
      <c r="J54" s="19"/>
      <c r="K54" s="3"/>
      <c r="L54" s="3"/>
      <c r="M54" s="3"/>
      <c r="N54" s="3"/>
      <c r="O54" s="3"/>
      <c r="P54" s="3"/>
      <c r="Q54" s="2"/>
    </row>
    <row r="55" spans="1:17" ht="21.95" customHeight="1">
      <c r="A55" s="14" t="str">
        <f>"11.3"</f>
        <v>11.3</v>
      </c>
      <c r="B55" s="15" t="s">
        <v>52</v>
      </c>
      <c r="C55" s="16">
        <v>13814512</v>
      </c>
      <c r="D55" s="16">
        <v>9689515</v>
      </c>
      <c r="E55" s="16">
        <v>9869042</v>
      </c>
      <c r="F55" s="17"/>
      <c r="G55" s="16">
        <v>13025987</v>
      </c>
      <c r="H55" s="18">
        <v>8902147</v>
      </c>
      <c r="I55" s="18">
        <v>9106238</v>
      </c>
      <c r="J55" s="19" t="s">
        <v>105</v>
      </c>
      <c r="K55" s="3"/>
      <c r="L55" s="3"/>
      <c r="M55" s="3"/>
      <c r="N55" s="3"/>
      <c r="O55" s="3"/>
      <c r="P55" s="3"/>
      <c r="Q55" s="2"/>
    </row>
    <row r="56" spans="1:17" ht="21.95" customHeight="1">
      <c r="A56" s="14" t="str">
        <f>"11.3.1"</f>
        <v>11.3.1</v>
      </c>
      <c r="B56" s="15" t="s">
        <v>53</v>
      </c>
      <c r="C56" s="16">
        <v>10474642</v>
      </c>
      <c r="D56" s="16">
        <v>9189515</v>
      </c>
      <c r="E56" s="16">
        <v>9369042</v>
      </c>
      <c r="F56" s="17"/>
      <c r="G56" s="16">
        <v>9674117</v>
      </c>
      <c r="H56" s="18">
        <v>8402147</v>
      </c>
      <c r="I56" s="18">
        <v>8606238</v>
      </c>
      <c r="J56" s="19" t="s">
        <v>105</v>
      </c>
      <c r="K56" s="3"/>
      <c r="L56" s="3"/>
      <c r="M56" s="3"/>
      <c r="N56" s="3"/>
      <c r="O56" s="3"/>
      <c r="P56" s="3"/>
      <c r="Q56" s="2"/>
    </row>
    <row r="57" spans="1:17" ht="21.95" customHeight="1">
      <c r="A57" s="14" t="str">
        <f>"11.3.2"</f>
        <v>11.3.2</v>
      </c>
      <c r="B57" s="15" t="s">
        <v>54</v>
      </c>
      <c r="C57" s="16">
        <v>3339870</v>
      </c>
      <c r="D57" s="16">
        <v>500000</v>
      </c>
      <c r="E57" s="16">
        <v>500000</v>
      </c>
      <c r="F57" s="17"/>
      <c r="G57" s="16">
        <v>3351870</v>
      </c>
      <c r="H57" s="18">
        <v>500000</v>
      </c>
      <c r="I57" s="18">
        <v>500000</v>
      </c>
      <c r="J57" s="19"/>
      <c r="K57" s="3"/>
      <c r="L57" s="3"/>
      <c r="M57" s="3"/>
      <c r="N57" s="3"/>
      <c r="O57" s="3"/>
      <c r="P57" s="3"/>
      <c r="Q57" s="2"/>
    </row>
    <row r="58" spans="1:17" ht="21.95" customHeight="1">
      <c r="A58" s="14" t="str">
        <f>"11.4"</f>
        <v>11.4</v>
      </c>
      <c r="B58" s="15" t="s">
        <v>55</v>
      </c>
      <c r="C58" s="16">
        <v>0</v>
      </c>
      <c r="D58" s="16">
        <v>0</v>
      </c>
      <c r="E58" s="16">
        <v>0</v>
      </c>
      <c r="F58" s="17"/>
      <c r="G58" s="16">
        <v>400000</v>
      </c>
      <c r="H58" s="18">
        <v>0</v>
      </c>
      <c r="I58" s="18">
        <v>0</v>
      </c>
      <c r="J58" s="50" t="s">
        <v>94</v>
      </c>
      <c r="K58" s="3"/>
      <c r="L58" s="3"/>
      <c r="M58" s="3"/>
      <c r="N58" s="3"/>
      <c r="O58" s="3"/>
      <c r="P58" s="3"/>
      <c r="Q58" s="2"/>
    </row>
    <row r="59" spans="1:17" ht="21.95" customHeight="1">
      <c r="A59" s="14" t="str">
        <f>"11.5"</f>
        <v>11.5</v>
      </c>
      <c r="B59" s="15" t="s">
        <v>56</v>
      </c>
      <c r="C59" s="16">
        <v>0</v>
      </c>
      <c r="D59" s="16">
        <v>0</v>
      </c>
      <c r="E59" s="16">
        <v>0</v>
      </c>
      <c r="F59" s="17"/>
      <c r="G59" s="16">
        <v>17304015</v>
      </c>
      <c r="H59" s="18">
        <v>19235691</v>
      </c>
      <c r="I59" s="18">
        <v>18216919</v>
      </c>
      <c r="J59" s="50"/>
      <c r="K59" s="3"/>
      <c r="L59" s="3"/>
      <c r="M59" s="3"/>
      <c r="N59" s="3"/>
      <c r="O59" s="3"/>
      <c r="P59" s="3"/>
      <c r="Q59" s="2"/>
    </row>
    <row r="60" spans="1:17" ht="21.95" customHeight="1">
      <c r="A60" s="14" t="str">
        <f>"11.6"</f>
        <v>11.6</v>
      </c>
      <c r="B60" s="15" t="s">
        <v>57</v>
      </c>
      <c r="C60" s="16">
        <v>0</v>
      </c>
      <c r="D60" s="16">
        <v>0</v>
      </c>
      <c r="E60" s="16">
        <v>0</v>
      </c>
      <c r="F60" s="17"/>
      <c r="G60" s="16">
        <v>3020250</v>
      </c>
      <c r="H60" s="18">
        <v>500000</v>
      </c>
      <c r="I60" s="18">
        <v>500000</v>
      </c>
      <c r="J60" s="50"/>
      <c r="K60" s="3"/>
      <c r="L60" s="3"/>
      <c r="M60" s="3"/>
      <c r="N60" s="3"/>
      <c r="O60" s="3"/>
      <c r="P60" s="3"/>
      <c r="Q60" s="2"/>
    </row>
    <row r="61" spans="1:17" ht="22.5">
      <c r="A61" s="14">
        <v>12</v>
      </c>
      <c r="B61" s="15" t="s">
        <v>58</v>
      </c>
      <c r="C61" s="25" t="s">
        <v>90</v>
      </c>
      <c r="D61" s="25" t="s">
        <v>90</v>
      </c>
      <c r="E61" s="25" t="s">
        <v>90</v>
      </c>
      <c r="F61" s="26"/>
      <c r="G61" s="25" t="s">
        <v>90</v>
      </c>
      <c r="H61" s="27" t="s">
        <v>90</v>
      </c>
      <c r="I61" s="27" t="s">
        <v>90</v>
      </c>
      <c r="J61" s="39"/>
      <c r="K61" s="5"/>
      <c r="L61" s="5"/>
      <c r="M61" s="5"/>
      <c r="N61" s="5"/>
      <c r="O61" s="5"/>
      <c r="P61" s="5"/>
      <c r="Q61" s="2"/>
    </row>
    <row r="62" spans="1:17" ht="23.25">
      <c r="A62" s="14" t="str">
        <f>"12.1"</f>
        <v>12.1</v>
      </c>
      <c r="B62" s="15" t="s">
        <v>59</v>
      </c>
      <c r="C62" s="16">
        <v>3364323</v>
      </c>
      <c r="D62" s="16">
        <v>706951</v>
      </c>
      <c r="E62" s="16">
        <v>0</v>
      </c>
      <c r="F62" s="17"/>
      <c r="G62" s="16">
        <v>3660785</v>
      </c>
      <c r="H62" s="18">
        <v>706951</v>
      </c>
      <c r="I62" s="18">
        <v>0</v>
      </c>
      <c r="J62" s="19" t="s">
        <v>106</v>
      </c>
      <c r="K62" s="3"/>
      <c r="L62" s="3"/>
      <c r="M62" s="3"/>
      <c r="N62" s="3"/>
      <c r="O62" s="3"/>
      <c r="P62" s="3"/>
      <c r="Q62" s="2"/>
    </row>
    <row r="63" spans="1:17" ht="15" customHeight="1">
      <c r="A63" s="14" t="str">
        <f>"12.1.1"</f>
        <v>12.1.1</v>
      </c>
      <c r="B63" s="15" t="s">
        <v>60</v>
      </c>
      <c r="C63" s="16">
        <v>0</v>
      </c>
      <c r="D63" s="16">
        <v>0</v>
      </c>
      <c r="E63" s="16">
        <v>0</v>
      </c>
      <c r="F63" s="17"/>
      <c r="G63" s="16">
        <v>3380839</v>
      </c>
      <c r="H63" s="18">
        <v>706951</v>
      </c>
      <c r="I63" s="18">
        <v>0</v>
      </c>
      <c r="J63" s="50" t="s">
        <v>94</v>
      </c>
      <c r="K63" s="3"/>
      <c r="L63" s="3"/>
      <c r="M63" s="3"/>
      <c r="N63" s="3"/>
      <c r="O63" s="3"/>
      <c r="P63" s="3"/>
      <c r="Q63" s="2"/>
    </row>
    <row r="64" spans="1:17" ht="23.25">
      <c r="A64" s="14" t="s">
        <v>61</v>
      </c>
      <c r="B64" s="15" t="s">
        <v>62</v>
      </c>
      <c r="C64" s="16">
        <v>0</v>
      </c>
      <c r="D64" s="16">
        <v>0</v>
      </c>
      <c r="E64" s="16">
        <v>0</v>
      </c>
      <c r="F64" s="17"/>
      <c r="G64" s="16">
        <v>3380839</v>
      </c>
      <c r="H64" s="18">
        <v>706951</v>
      </c>
      <c r="I64" s="18">
        <v>0</v>
      </c>
      <c r="J64" s="50"/>
      <c r="K64" s="3"/>
      <c r="L64" s="3"/>
      <c r="M64" s="3"/>
      <c r="N64" s="3"/>
      <c r="O64" s="3"/>
      <c r="P64" s="3"/>
      <c r="Q64" s="2"/>
    </row>
    <row r="65" spans="1:17" ht="23.25">
      <c r="A65" s="14" t="str">
        <f>"12.2"</f>
        <v>12.2</v>
      </c>
      <c r="B65" s="15" t="s">
        <v>63</v>
      </c>
      <c r="C65" s="16">
        <v>1653245</v>
      </c>
      <c r="D65" s="16">
        <v>0</v>
      </c>
      <c r="E65" s="16">
        <v>0</v>
      </c>
      <c r="F65" s="17"/>
      <c r="G65" s="16">
        <v>1653245</v>
      </c>
      <c r="H65" s="18">
        <v>0</v>
      </c>
      <c r="I65" s="18">
        <v>0</v>
      </c>
      <c r="J65" s="20"/>
      <c r="K65" s="3"/>
      <c r="L65" s="3"/>
      <c r="M65" s="3"/>
      <c r="N65" s="3"/>
      <c r="O65" s="3"/>
      <c r="P65" s="3"/>
      <c r="Q65" s="2"/>
    </row>
    <row r="66" spans="1:17" ht="15">
      <c r="A66" s="14" t="str">
        <f>"12.2.1"</f>
        <v>12.2.1</v>
      </c>
      <c r="B66" s="15" t="s">
        <v>64</v>
      </c>
      <c r="C66" s="16">
        <v>0</v>
      </c>
      <c r="D66" s="16">
        <v>0</v>
      </c>
      <c r="E66" s="16">
        <v>0</v>
      </c>
      <c r="F66" s="17"/>
      <c r="G66" s="16">
        <v>1652362</v>
      </c>
      <c r="H66" s="18">
        <v>0</v>
      </c>
      <c r="I66" s="18">
        <v>0</v>
      </c>
      <c r="J66" s="50" t="s">
        <v>94</v>
      </c>
      <c r="K66" s="3"/>
      <c r="L66" s="3"/>
      <c r="M66" s="3"/>
      <c r="N66" s="3"/>
      <c r="O66" s="3"/>
      <c r="P66" s="3"/>
      <c r="Q66" s="2"/>
    </row>
    <row r="67" spans="1:17" ht="23.25">
      <c r="A67" s="14" t="s">
        <v>65</v>
      </c>
      <c r="B67" s="15" t="s">
        <v>66</v>
      </c>
      <c r="C67" s="16">
        <v>0</v>
      </c>
      <c r="D67" s="16">
        <v>0</v>
      </c>
      <c r="E67" s="16">
        <v>0</v>
      </c>
      <c r="F67" s="17"/>
      <c r="G67" s="16">
        <v>1652362</v>
      </c>
      <c r="H67" s="18">
        <v>0</v>
      </c>
      <c r="I67" s="18">
        <v>0</v>
      </c>
      <c r="J67" s="50"/>
      <c r="K67" s="3"/>
      <c r="L67" s="3"/>
      <c r="M67" s="3"/>
      <c r="N67" s="3"/>
      <c r="O67" s="3"/>
      <c r="P67" s="3"/>
      <c r="Q67" s="2"/>
    </row>
    <row r="68" spans="1:17" ht="15">
      <c r="A68" s="12"/>
      <c r="B68" s="11"/>
      <c r="C68" s="45" t="s">
        <v>91</v>
      </c>
      <c r="D68" s="46"/>
      <c r="E68" s="47"/>
      <c r="F68" s="11"/>
      <c r="G68" s="42" t="s">
        <v>92</v>
      </c>
      <c r="H68" s="43"/>
      <c r="I68" s="44"/>
      <c r="J68" s="51" t="s">
        <v>95</v>
      </c>
      <c r="K68" s="3"/>
      <c r="L68" s="3"/>
      <c r="M68" s="3"/>
      <c r="N68" s="3"/>
      <c r="O68" s="3"/>
      <c r="P68" s="3"/>
      <c r="Q68" s="2"/>
    </row>
    <row r="69" spans="1:17" ht="15">
      <c r="A69" s="13" t="s">
        <v>0</v>
      </c>
      <c r="B69" s="9" t="s">
        <v>1</v>
      </c>
      <c r="C69" s="9" t="s">
        <v>2</v>
      </c>
      <c r="D69" s="9" t="s">
        <v>3</v>
      </c>
      <c r="E69" s="9" t="s">
        <v>111</v>
      </c>
      <c r="F69" s="10"/>
      <c r="G69" s="11" t="s">
        <v>2</v>
      </c>
      <c r="H69" s="11" t="s">
        <v>3</v>
      </c>
      <c r="I69" s="11" t="s">
        <v>111</v>
      </c>
      <c r="J69" s="52"/>
      <c r="K69" s="8"/>
      <c r="L69" s="8"/>
      <c r="M69" s="8"/>
      <c r="N69" s="8"/>
      <c r="O69" s="8"/>
      <c r="P69" s="8"/>
      <c r="Q69" s="2"/>
    </row>
    <row r="70" spans="1:17" ht="23.25">
      <c r="A70" s="14" t="str">
        <f>"12.3"</f>
        <v>12.3</v>
      </c>
      <c r="B70" s="15" t="s">
        <v>67</v>
      </c>
      <c r="C70" s="16">
        <v>0</v>
      </c>
      <c r="D70" s="16">
        <v>0</v>
      </c>
      <c r="E70" s="16">
        <v>0</v>
      </c>
      <c r="F70" s="17"/>
      <c r="G70" s="16">
        <v>3915562</v>
      </c>
      <c r="H70" s="18">
        <v>706951</v>
      </c>
      <c r="I70" s="18">
        <v>0</v>
      </c>
      <c r="J70" s="50" t="s">
        <v>94</v>
      </c>
      <c r="K70" s="3"/>
      <c r="L70" s="3"/>
      <c r="M70" s="3"/>
      <c r="N70" s="3"/>
      <c r="O70" s="3"/>
      <c r="P70" s="3"/>
      <c r="Q70" s="2"/>
    </row>
    <row r="71" spans="1:17" ht="15">
      <c r="A71" s="14" t="str">
        <f>"12.3.1"</f>
        <v>12.3.1</v>
      </c>
      <c r="B71" s="15" t="s">
        <v>68</v>
      </c>
      <c r="C71" s="16">
        <v>0</v>
      </c>
      <c r="D71" s="16">
        <v>0</v>
      </c>
      <c r="E71" s="16">
        <v>0</v>
      </c>
      <c r="F71" s="17"/>
      <c r="G71" s="16">
        <v>3494349</v>
      </c>
      <c r="H71" s="18">
        <v>706951</v>
      </c>
      <c r="I71" s="18">
        <v>0</v>
      </c>
      <c r="J71" s="50"/>
      <c r="K71" s="3"/>
      <c r="L71" s="3"/>
      <c r="M71" s="3"/>
      <c r="N71" s="3"/>
      <c r="O71" s="3"/>
      <c r="P71" s="3"/>
      <c r="Q71" s="2"/>
    </row>
    <row r="72" spans="1:17" ht="34.5">
      <c r="A72" s="14" t="str">
        <f>"12.3.2"</f>
        <v>12.3.2</v>
      </c>
      <c r="B72" s="15" t="s">
        <v>69</v>
      </c>
      <c r="C72" s="16">
        <v>0</v>
      </c>
      <c r="D72" s="16">
        <v>0</v>
      </c>
      <c r="E72" s="16">
        <v>0</v>
      </c>
      <c r="F72" s="17"/>
      <c r="G72" s="16">
        <v>3494349</v>
      </c>
      <c r="H72" s="18">
        <v>706951</v>
      </c>
      <c r="I72" s="18">
        <v>0</v>
      </c>
      <c r="J72" s="50"/>
      <c r="K72" s="3"/>
      <c r="L72" s="3"/>
      <c r="M72" s="3"/>
      <c r="N72" s="3"/>
      <c r="O72" s="3"/>
      <c r="P72" s="3"/>
      <c r="Q72" s="2"/>
    </row>
    <row r="73" spans="1:17" ht="23.25">
      <c r="A73" s="14" t="str">
        <f>"12.4"</f>
        <v>12.4</v>
      </c>
      <c r="B73" s="15" t="s">
        <v>70</v>
      </c>
      <c r="C73" s="16">
        <v>0</v>
      </c>
      <c r="D73" s="16">
        <v>0</v>
      </c>
      <c r="E73" s="16">
        <v>0</v>
      </c>
      <c r="F73" s="17"/>
      <c r="G73" s="16">
        <v>2662084</v>
      </c>
      <c r="H73" s="18">
        <v>0</v>
      </c>
      <c r="I73" s="18">
        <v>0</v>
      </c>
      <c r="J73" s="50"/>
      <c r="K73" s="3"/>
      <c r="L73" s="3"/>
      <c r="M73" s="3"/>
      <c r="N73" s="3"/>
      <c r="O73" s="3"/>
      <c r="P73" s="3"/>
      <c r="Q73" s="2"/>
    </row>
    <row r="74" spans="1:17" ht="15">
      <c r="A74" s="14" t="str">
        <f>"12.4.1"</f>
        <v>12.4.1</v>
      </c>
      <c r="B74" s="15" t="s">
        <v>71</v>
      </c>
      <c r="C74" s="16">
        <v>0</v>
      </c>
      <c r="D74" s="16">
        <v>0</v>
      </c>
      <c r="E74" s="16">
        <v>0</v>
      </c>
      <c r="F74" s="17"/>
      <c r="G74" s="16">
        <v>1652362</v>
      </c>
      <c r="H74" s="18">
        <v>0</v>
      </c>
      <c r="I74" s="18">
        <v>0</v>
      </c>
      <c r="J74" s="50"/>
      <c r="K74" s="3"/>
      <c r="L74" s="3"/>
      <c r="M74" s="3"/>
      <c r="N74" s="3"/>
      <c r="O74" s="3"/>
      <c r="P74" s="3"/>
      <c r="Q74" s="2"/>
    </row>
    <row r="75" spans="1:17" ht="34.5">
      <c r="A75" s="14" t="str">
        <f>"12.4.2"</f>
        <v>12.4.2</v>
      </c>
      <c r="B75" s="15" t="s">
        <v>72</v>
      </c>
      <c r="C75" s="16">
        <v>0</v>
      </c>
      <c r="D75" s="16">
        <v>0</v>
      </c>
      <c r="E75" s="16">
        <v>0</v>
      </c>
      <c r="F75" s="17"/>
      <c r="G75" s="16">
        <v>1652362</v>
      </c>
      <c r="H75" s="18">
        <v>0</v>
      </c>
      <c r="I75" s="18">
        <v>0</v>
      </c>
      <c r="J75" s="50"/>
      <c r="K75" s="3"/>
      <c r="L75" s="3"/>
      <c r="M75" s="3"/>
      <c r="N75" s="3"/>
      <c r="O75" s="3"/>
      <c r="P75" s="3"/>
      <c r="Q75" s="2"/>
    </row>
    <row r="76" spans="1:17" ht="22.5">
      <c r="A76" s="14">
        <v>13</v>
      </c>
      <c r="B76" s="15" t="s">
        <v>73</v>
      </c>
      <c r="C76" s="25" t="s">
        <v>90</v>
      </c>
      <c r="D76" s="25" t="s">
        <v>90</v>
      </c>
      <c r="E76" s="25" t="s">
        <v>90</v>
      </c>
      <c r="F76" s="26"/>
      <c r="G76" s="25" t="s">
        <v>90</v>
      </c>
      <c r="H76" s="27" t="s">
        <v>90</v>
      </c>
      <c r="I76" s="25" t="s">
        <v>90</v>
      </c>
      <c r="J76" s="39"/>
      <c r="K76" s="5"/>
      <c r="L76" s="5"/>
      <c r="M76" s="5"/>
      <c r="N76" s="5"/>
      <c r="O76" s="5"/>
      <c r="P76" s="5"/>
      <c r="Q76" s="2"/>
    </row>
    <row r="77" spans="1:17" ht="34.5">
      <c r="A77" s="14" t="str">
        <f>"13.1"</f>
        <v>13.1</v>
      </c>
      <c r="B77" s="15" t="s">
        <v>74</v>
      </c>
      <c r="C77" s="16">
        <v>0</v>
      </c>
      <c r="D77" s="16">
        <v>0</v>
      </c>
      <c r="E77" s="16">
        <v>0</v>
      </c>
      <c r="F77" s="17"/>
      <c r="G77" s="16">
        <v>0</v>
      </c>
      <c r="H77" s="18">
        <v>0</v>
      </c>
      <c r="I77" s="18">
        <v>0</v>
      </c>
      <c r="J77" s="19"/>
      <c r="K77" s="3"/>
      <c r="L77" s="3"/>
      <c r="M77" s="3"/>
      <c r="N77" s="3"/>
      <c r="O77" s="3"/>
      <c r="P77" s="3"/>
      <c r="Q77" s="2"/>
    </row>
    <row r="78" spans="1:17" ht="34.5">
      <c r="A78" s="14" t="str">
        <f>"13.2"</f>
        <v>13.2</v>
      </c>
      <c r="B78" s="15" t="s">
        <v>75</v>
      </c>
      <c r="C78" s="16">
        <v>0</v>
      </c>
      <c r="D78" s="16">
        <v>0</v>
      </c>
      <c r="E78" s="16">
        <v>0</v>
      </c>
      <c r="F78" s="17"/>
      <c r="G78" s="16">
        <v>0</v>
      </c>
      <c r="H78" s="18">
        <v>0</v>
      </c>
      <c r="I78" s="18">
        <v>0</v>
      </c>
      <c r="J78" s="19"/>
      <c r="K78" s="3"/>
      <c r="L78" s="3"/>
      <c r="M78" s="3"/>
      <c r="N78" s="3"/>
      <c r="O78" s="3"/>
      <c r="P78" s="3"/>
      <c r="Q78" s="2"/>
    </row>
    <row r="79" spans="1:17" ht="23.25">
      <c r="A79" s="14" t="str">
        <f>"13.3"</f>
        <v>13.3</v>
      </c>
      <c r="B79" s="15" t="s">
        <v>76</v>
      </c>
      <c r="C79" s="16">
        <v>0</v>
      </c>
      <c r="D79" s="16">
        <v>0</v>
      </c>
      <c r="E79" s="16">
        <v>0</v>
      </c>
      <c r="F79" s="17"/>
      <c r="G79" s="16">
        <v>0</v>
      </c>
      <c r="H79" s="18">
        <v>0</v>
      </c>
      <c r="I79" s="18">
        <v>0</v>
      </c>
      <c r="J79" s="19"/>
      <c r="K79" s="3"/>
      <c r="L79" s="3"/>
      <c r="M79" s="3"/>
      <c r="N79" s="3"/>
      <c r="O79" s="3"/>
      <c r="P79" s="3"/>
      <c r="Q79" s="2"/>
    </row>
    <row r="80" spans="1:17" ht="34.5">
      <c r="A80" s="14" t="str">
        <f>"13.4"</f>
        <v>13.4</v>
      </c>
      <c r="B80" s="15" t="s">
        <v>77</v>
      </c>
      <c r="C80" s="16">
        <v>0</v>
      </c>
      <c r="D80" s="16">
        <v>0</v>
      </c>
      <c r="E80" s="16">
        <v>0</v>
      </c>
      <c r="F80" s="17"/>
      <c r="G80" s="16">
        <v>0</v>
      </c>
      <c r="H80" s="18">
        <v>0</v>
      </c>
      <c r="I80" s="18">
        <v>0</v>
      </c>
      <c r="J80" s="19"/>
      <c r="K80" s="3"/>
      <c r="L80" s="3"/>
      <c r="M80" s="3"/>
      <c r="N80" s="3"/>
      <c r="O80" s="3"/>
      <c r="P80" s="3"/>
      <c r="Q80" s="2"/>
    </row>
    <row r="81" spans="1:17" ht="34.5">
      <c r="A81" s="14" t="str">
        <f>"13.5"</f>
        <v>13.5</v>
      </c>
      <c r="B81" s="15" t="s">
        <v>78</v>
      </c>
      <c r="C81" s="16">
        <v>0</v>
      </c>
      <c r="D81" s="16">
        <v>0</v>
      </c>
      <c r="E81" s="16">
        <v>0</v>
      </c>
      <c r="F81" s="17"/>
      <c r="G81" s="16">
        <v>0</v>
      </c>
      <c r="H81" s="18">
        <v>0</v>
      </c>
      <c r="I81" s="18">
        <v>0</v>
      </c>
      <c r="J81" s="19"/>
      <c r="K81" s="3"/>
      <c r="L81" s="3"/>
      <c r="M81" s="3"/>
      <c r="N81" s="3"/>
      <c r="O81" s="3"/>
      <c r="P81" s="3"/>
      <c r="Q81" s="2"/>
    </row>
    <row r="82" spans="1:17" ht="23.25">
      <c r="A82" s="14" t="str">
        <f>"13.6"</f>
        <v>13.6</v>
      </c>
      <c r="B82" s="15" t="s">
        <v>79</v>
      </c>
      <c r="C82" s="16">
        <v>0</v>
      </c>
      <c r="D82" s="16">
        <v>0</v>
      </c>
      <c r="E82" s="16">
        <v>0</v>
      </c>
      <c r="F82" s="17"/>
      <c r="G82" s="16">
        <v>0</v>
      </c>
      <c r="H82" s="18">
        <v>0</v>
      </c>
      <c r="I82" s="18">
        <v>0</v>
      </c>
      <c r="J82" s="19"/>
      <c r="K82" s="3"/>
      <c r="L82" s="3"/>
      <c r="M82" s="3"/>
      <c r="N82" s="3"/>
      <c r="O82" s="3"/>
      <c r="P82" s="3"/>
      <c r="Q82" s="2"/>
    </row>
    <row r="83" spans="1:17" ht="23.25">
      <c r="A83" s="14" t="str">
        <f>"13.7"</f>
        <v>13.7</v>
      </c>
      <c r="B83" s="15" t="s">
        <v>80</v>
      </c>
      <c r="C83" s="16">
        <v>0</v>
      </c>
      <c r="D83" s="16">
        <v>0</v>
      </c>
      <c r="E83" s="16">
        <v>0</v>
      </c>
      <c r="F83" s="17"/>
      <c r="G83" s="16">
        <v>5000000</v>
      </c>
      <c r="H83" s="18">
        <v>0</v>
      </c>
      <c r="I83" s="18">
        <v>0</v>
      </c>
      <c r="J83" s="19"/>
      <c r="K83" s="3"/>
      <c r="L83" s="3"/>
      <c r="M83" s="3"/>
      <c r="N83" s="3"/>
      <c r="O83" s="3"/>
      <c r="P83" s="3"/>
      <c r="Q83" s="2"/>
    </row>
    <row r="84" spans="1:17" ht="15">
      <c r="A84" s="14">
        <v>14</v>
      </c>
      <c r="B84" s="15" t="s">
        <v>81</v>
      </c>
      <c r="C84" s="25" t="s">
        <v>90</v>
      </c>
      <c r="D84" s="25" t="s">
        <v>90</v>
      </c>
      <c r="E84" s="25" t="s">
        <v>90</v>
      </c>
      <c r="F84" s="26"/>
      <c r="G84" s="25" t="s">
        <v>90</v>
      </c>
      <c r="H84" s="27" t="s">
        <v>90</v>
      </c>
      <c r="I84" s="27" t="s">
        <v>90</v>
      </c>
      <c r="J84" s="39"/>
      <c r="K84" s="5"/>
      <c r="L84" s="5"/>
      <c r="M84" s="5"/>
      <c r="N84" s="5"/>
      <c r="O84" s="5"/>
      <c r="P84" s="5"/>
      <c r="Q84" s="2"/>
    </row>
    <row r="85" spans="1:17" ht="23.25">
      <c r="A85" s="14" t="str">
        <f>"14.1"</f>
        <v>14.1</v>
      </c>
      <c r="B85" s="15" t="s">
        <v>82</v>
      </c>
      <c r="C85" s="16">
        <v>0</v>
      </c>
      <c r="D85" s="16">
        <v>0</v>
      </c>
      <c r="E85" s="16">
        <v>0</v>
      </c>
      <c r="F85" s="17"/>
      <c r="G85" s="16">
        <v>5608508</v>
      </c>
      <c r="H85" s="18">
        <v>5768547</v>
      </c>
      <c r="I85" s="18">
        <v>5216671</v>
      </c>
      <c r="J85" s="20" t="s">
        <v>94</v>
      </c>
      <c r="K85" s="3"/>
      <c r="L85" s="3"/>
      <c r="M85" s="3"/>
      <c r="N85" s="3"/>
      <c r="O85" s="3"/>
      <c r="P85" s="3"/>
      <c r="Q85" s="2"/>
    </row>
    <row r="86" spans="1:17" ht="15">
      <c r="A86" s="14" t="str">
        <f>"14.2"</f>
        <v>14.2</v>
      </c>
      <c r="B86" s="15" t="s">
        <v>83</v>
      </c>
      <c r="C86" s="16">
        <v>0</v>
      </c>
      <c r="D86" s="16">
        <v>0</v>
      </c>
      <c r="E86" s="16">
        <v>0</v>
      </c>
      <c r="F86" s="17"/>
      <c r="G86" s="16">
        <v>0</v>
      </c>
      <c r="H86" s="18">
        <v>0</v>
      </c>
      <c r="I86" s="18"/>
      <c r="J86" s="20"/>
      <c r="K86" s="3"/>
      <c r="L86" s="3"/>
      <c r="M86" s="3"/>
      <c r="N86" s="3"/>
      <c r="O86" s="3"/>
      <c r="P86" s="3"/>
      <c r="Q86" s="2"/>
    </row>
    <row r="87" spans="1:17" ht="15">
      <c r="A87" s="14" t="str">
        <f>"14.3"</f>
        <v>14.3</v>
      </c>
      <c r="B87" s="15" t="s">
        <v>84</v>
      </c>
      <c r="C87" s="16">
        <v>0</v>
      </c>
      <c r="D87" s="16">
        <v>0</v>
      </c>
      <c r="E87" s="16">
        <v>0</v>
      </c>
      <c r="F87" s="17"/>
      <c r="G87" s="16">
        <v>0</v>
      </c>
      <c r="H87" s="18">
        <v>0</v>
      </c>
      <c r="I87" s="18"/>
      <c r="J87" s="20"/>
      <c r="K87" s="3"/>
      <c r="L87" s="3"/>
      <c r="M87" s="3"/>
      <c r="N87" s="3"/>
      <c r="O87" s="3"/>
      <c r="P87" s="3"/>
      <c r="Q87" s="2"/>
    </row>
    <row r="88" spans="1:17" ht="15">
      <c r="A88" s="14" t="str">
        <f>"14.3.1"</f>
        <v>14.3.1</v>
      </c>
      <c r="B88" s="15" t="s">
        <v>85</v>
      </c>
      <c r="C88" s="16">
        <v>0</v>
      </c>
      <c r="D88" s="16">
        <v>0</v>
      </c>
      <c r="E88" s="16">
        <v>0</v>
      </c>
      <c r="F88" s="17"/>
      <c r="G88" s="16">
        <v>0</v>
      </c>
      <c r="H88" s="18">
        <v>0</v>
      </c>
      <c r="I88" s="18"/>
      <c r="J88" s="20"/>
      <c r="K88" s="3"/>
      <c r="L88" s="3"/>
      <c r="M88" s="3"/>
      <c r="N88" s="3"/>
      <c r="O88" s="3"/>
      <c r="P88" s="3"/>
      <c r="Q88" s="2"/>
    </row>
    <row r="89" spans="1:17" ht="23.25">
      <c r="A89" s="14" t="str">
        <f>"14.3.2"</f>
        <v>14.3.2</v>
      </c>
      <c r="B89" s="15" t="s">
        <v>86</v>
      </c>
      <c r="C89" s="16">
        <v>0</v>
      </c>
      <c r="D89" s="16">
        <v>0</v>
      </c>
      <c r="E89" s="16">
        <v>0</v>
      </c>
      <c r="F89" s="17"/>
      <c r="G89" s="16">
        <v>0</v>
      </c>
      <c r="H89" s="18">
        <v>0</v>
      </c>
      <c r="I89" s="18"/>
      <c r="J89" s="20"/>
      <c r="K89" s="3"/>
      <c r="L89" s="3"/>
      <c r="M89" s="3"/>
      <c r="N89" s="3"/>
      <c r="O89" s="3"/>
      <c r="P89" s="3"/>
      <c r="Q89" s="2"/>
    </row>
    <row r="90" spans="1:17" ht="15">
      <c r="A90" s="14" t="str">
        <f>"14.3.3"</f>
        <v>14.3.3</v>
      </c>
      <c r="B90" s="15" t="s">
        <v>87</v>
      </c>
      <c r="C90" s="16">
        <v>0</v>
      </c>
      <c r="D90" s="16">
        <v>0</v>
      </c>
      <c r="E90" s="16">
        <v>0</v>
      </c>
      <c r="F90" s="17"/>
      <c r="G90" s="16">
        <v>0</v>
      </c>
      <c r="H90" s="18">
        <v>0</v>
      </c>
      <c r="I90" s="18"/>
      <c r="J90" s="20"/>
      <c r="K90" s="3"/>
      <c r="L90" s="3"/>
      <c r="M90" s="3"/>
      <c r="N90" s="3"/>
      <c r="O90" s="3"/>
      <c r="P90" s="3"/>
      <c r="Q90" s="2"/>
    </row>
    <row r="91" spans="1:17" ht="24" thickBot="1">
      <c r="A91" s="32" t="str">
        <f>"14.4"</f>
        <v>14.4</v>
      </c>
      <c r="B91" s="33" t="s">
        <v>88</v>
      </c>
      <c r="C91" s="34">
        <v>0</v>
      </c>
      <c r="D91" s="34">
        <v>0</v>
      </c>
      <c r="E91" s="34">
        <v>0</v>
      </c>
      <c r="F91" s="35"/>
      <c r="G91" s="34">
        <v>0</v>
      </c>
      <c r="H91" s="36">
        <v>0</v>
      </c>
      <c r="I91" s="16"/>
      <c r="J91" s="19"/>
      <c r="K91" s="3"/>
      <c r="L91" s="3"/>
      <c r="M91" s="3"/>
      <c r="N91" s="3"/>
      <c r="O91" s="3"/>
      <c r="P91" s="3"/>
      <c r="Q91" s="2"/>
    </row>
    <row r="92" spans="1:17">
      <c r="J92" s="41"/>
      <c r="K92" s="2"/>
      <c r="L92" s="2"/>
      <c r="M92" s="2"/>
      <c r="N92" s="2"/>
      <c r="O92" s="2"/>
      <c r="P92" s="2"/>
      <c r="Q92" s="2"/>
    </row>
    <row r="93" spans="1:17">
      <c r="A93" s="37" t="s">
        <v>117</v>
      </c>
      <c r="J93" s="2"/>
      <c r="K93" s="2"/>
      <c r="L93" s="2"/>
      <c r="M93" s="2"/>
      <c r="N93" s="2"/>
      <c r="O93" s="2"/>
      <c r="P93" s="2"/>
      <c r="Q93" s="2"/>
    </row>
    <row r="94" spans="1:17">
      <c r="A94" s="37" t="s">
        <v>118</v>
      </c>
      <c r="J94" s="2"/>
      <c r="K94" s="2"/>
      <c r="L94" s="2"/>
      <c r="M94" s="2"/>
      <c r="N94" s="2"/>
      <c r="O94" s="2"/>
      <c r="P94" s="2"/>
      <c r="Q94" s="2"/>
    </row>
    <row r="95" spans="1:17">
      <c r="J95" s="2"/>
      <c r="K95" s="2"/>
      <c r="L95" s="2"/>
      <c r="M95" s="2"/>
      <c r="N95" s="2"/>
      <c r="O95" s="2"/>
      <c r="P95" s="2"/>
      <c r="Q95" s="2"/>
    </row>
    <row r="96" spans="1:17">
      <c r="J96" s="2"/>
      <c r="K96" s="2"/>
      <c r="L96" s="2"/>
      <c r="M96" s="2"/>
      <c r="N96" s="2"/>
      <c r="O96" s="2"/>
      <c r="P96" s="2"/>
      <c r="Q96" s="2"/>
    </row>
    <row r="97" spans="10:17">
      <c r="J97" s="2"/>
      <c r="K97" s="2"/>
      <c r="L97" s="2"/>
      <c r="M97" s="2"/>
      <c r="N97" s="2"/>
      <c r="O97" s="2"/>
      <c r="P97" s="2"/>
      <c r="Q97" s="2"/>
    </row>
    <row r="98" spans="10:17">
      <c r="J98" s="2"/>
      <c r="K98" s="2"/>
      <c r="L98" s="2"/>
      <c r="M98" s="2"/>
      <c r="N98" s="2"/>
      <c r="O98" s="2"/>
      <c r="P98" s="2"/>
      <c r="Q98" s="2"/>
    </row>
    <row r="99" spans="10:17">
      <c r="J99" s="2"/>
      <c r="K99" s="2"/>
      <c r="L99" s="2"/>
      <c r="M99" s="2"/>
      <c r="N99" s="2"/>
      <c r="O99" s="2"/>
      <c r="P99" s="2"/>
      <c r="Q99" s="2"/>
    </row>
    <row r="100" spans="10:17">
      <c r="J100" s="2"/>
      <c r="K100" s="2"/>
      <c r="L100" s="2"/>
      <c r="M100" s="2"/>
      <c r="N100" s="2"/>
      <c r="O100" s="2"/>
      <c r="P100" s="2"/>
      <c r="Q100" s="2"/>
    </row>
    <row r="101" spans="10:17">
      <c r="J101" s="2"/>
      <c r="K101" s="2"/>
      <c r="L101" s="2"/>
      <c r="M101" s="2"/>
      <c r="N101" s="2"/>
      <c r="O101" s="2"/>
      <c r="P101" s="2"/>
      <c r="Q101" s="2"/>
    </row>
    <row r="102" spans="10:17">
      <c r="J102" s="2"/>
      <c r="K102" s="2"/>
      <c r="L102" s="2"/>
      <c r="M102" s="2"/>
      <c r="N102" s="2"/>
      <c r="O102" s="2"/>
      <c r="P102" s="2"/>
      <c r="Q102" s="2"/>
    </row>
    <row r="103" spans="10:17">
      <c r="J103" s="2"/>
      <c r="K103" s="2"/>
      <c r="L103" s="2"/>
      <c r="M103" s="2"/>
      <c r="N103" s="2"/>
      <c r="O103" s="2"/>
      <c r="P103" s="2"/>
      <c r="Q103" s="2"/>
    </row>
    <row r="104" spans="10:17">
      <c r="J104" s="2"/>
      <c r="K104" s="2"/>
      <c r="L104" s="2"/>
      <c r="M104" s="2"/>
      <c r="N104" s="2"/>
      <c r="O104" s="2"/>
      <c r="P104" s="2"/>
      <c r="Q104" s="2"/>
    </row>
    <row r="105" spans="10:17">
      <c r="J105" s="2"/>
      <c r="K105" s="2"/>
      <c r="L105" s="2"/>
      <c r="M105" s="2"/>
      <c r="N105" s="2"/>
      <c r="O105" s="2"/>
      <c r="P105" s="2"/>
      <c r="Q105" s="2"/>
    </row>
    <row r="106" spans="10:17">
      <c r="J106" s="2"/>
      <c r="K106" s="2"/>
      <c r="L106" s="2"/>
      <c r="M106" s="2"/>
      <c r="N106" s="2"/>
      <c r="O106" s="2"/>
      <c r="P106" s="2"/>
      <c r="Q106" s="2"/>
    </row>
    <row r="107" spans="10:17">
      <c r="J107" s="2"/>
      <c r="K107" s="2"/>
      <c r="L107" s="2"/>
      <c r="M107" s="2"/>
      <c r="N107" s="2"/>
      <c r="O107" s="2"/>
      <c r="P107" s="2"/>
      <c r="Q107" s="2"/>
    </row>
    <row r="108" spans="10:17">
      <c r="J108" s="2"/>
      <c r="K108" s="2"/>
      <c r="L108" s="2"/>
      <c r="M108" s="2"/>
      <c r="N108" s="2"/>
      <c r="O108" s="2"/>
      <c r="P108" s="2"/>
      <c r="Q108" s="2"/>
    </row>
    <row r="109" spans="10:17">
      <c r="J109" s="2"/>
      <c r="K109" s="2"/>
      <c r="L109" s="2"/>
      <c r="M109" s="2"/>
      <c r="N109" s="2"/>
      <c r="O109" s="2"/>
      <c r="P109" s="2"/>
      <c r="Q109" s="2"/>
    </row>
    <row r="110" spans="10:17">
      <c r="J110" s="2"/>
      <c r="K110" s="2"/>
      <c r="L110" s="2"/>
      <c r="M110" s="2"/>
      <c r="N110" s="2"/>
      <c r="O110" s="2"/>
      <c r="P110" s="2"/>
      <c r="Q110" s="2"/>
    </row>
    <row r="111" spans="10:17">
      <c r="J111" s="2"/>
      <c r="K111" s="2"/>
      <c r="L111" s="2"/>
      <c r="M111" s="2"/>
      <c r="N111" s="2"/>
      <c r="O111" s="2"/>
      <c r="P111" s="2"/>
      <c r="Q111" s="2"/>
    </row>
    <row r="112" spans="10:17">
      <c r="J112" s="2"/>
      <c r="K112" s="2"/>
      <c r="L112" s="2"/>
      <c r="M112" s="2"/>
      <c r="N112" s="2"/>
      <c r="O112" s="2"/>
      <c r="P112" s="2"/>
      <c r="Q112" s="2"/>
    </row>
    <row r="113" spans="10:17">
      <c r="J113" s="2"/>
      <c r="K113" s="2"/>
      <c r="L113" s="2"/>
      <c r="M113" s="2"/>
      <c r="N113" s="2"/>
      <c r="O113" s="2"/>
      <c r="P113" s="2"/>
      <c r="Q113" s="2"/>
    </row>
    <row r="114" spans="10:17">
      <c r="J114" s="2"/>
      <c r="K114" s="2"/>
      <c r="L114" s="2"/>
      <c r="M114" s="2"/>
      <c r="N114" s="2"/>
      <c r="O114" s="2"/>
      <c r="P114" s="2"/>
      <c r="Q114" s="2"/>
    </row>
    <row r="115" spans="10:17">
      <c r="J115" s="2"/>
      <c r="K115" s="2"/>
      <c r="L115" s="2"/>
      <c r="M115" s="2"/>
      <c r="N115" s="2"/>
      <c r="O115" s="2"/>
      <c r="P115" s="2"/>
      <c r="Q115" s="2"/>
    </row>
    <row r="116" spans="10:17">
      <c r="J116" s="2"/>
      <c r="K116" s="2"/>
      <c r="L116" s="2"/>
      <c r="M116" s="2"/>
      <c r="N116" s="2"/>
      <c r="O116" s="2"/>
      <c r="P116" s="2"/>
      <c r="Q116" s="2"/>
    </row>
    <row r="117" spans="10:17">
      <c r="J117" s="2"/>
      <c r="K117" s="2"/>
      <c r="L117" s="2"/>
      <c r="M117" s="2"/>
      <c r="N117" s="2"/>
      <c r="O117" s="2"/>
      <c r="P117" s="2"/>
      <c r="Q117" s="2"/>
    </row>
    <row r="118" spans="10:17">
      <c r="J118" s="2"/>
      <c r="K118" s="2"/>
      <c r="L118" s="2"/>
      <c r="M118" s="2"/>
      <c r="N118" s="2"/>
      <c r="O118" s="2"/>
      <c r="P118" s="2"/>
      <c r="Q118" s="2"/>
    </row>
  </sheetData>
  <mergeCells count="15">
    <mergeCell ref="J70:J75"/>
    <mergeCell ref="J7:J12"/>
    <mergeCell ref="J58:J60"/>
    <mergeCell ref="J63:J64"/>
    <mergeCell ref="J40:J41"/>
    <mergeCell ref="J68:J69"/>
    <mergeCell ref="J18:J20"/>
    <mergeCell ref="G40:I40"/>
    <mergeCell ref="G68:I68"/>
    <mergeCell ref="C68:E68"/>
    <mergeCell ref="J3:J4"/>
    <mergeCell ref="J66:J67"/>
    <mergeCell ref="C3:E3"/>
    <mergeCell ref="G3:I3"/>
    <mergeCell ref="C40:E40"/>
  </mergeCells>
  <pageMargins left="0.19685039370078741" right="0.19685039370078741" top="0.74803149606299213" bottom="0.74803149606299213" header="0.31496062992125984" footer="0.31496062992125984"/>
  <pageSetup paperSize="8" scale="71" orientation="landscape" horizontalDpi="4294967293" verticalDpi="0" r:id="rId1"/>
  <rowBreaks count="2" manualBreakCount="2">
    <brk id="39" max="9" man="1"/>
    <brk id="6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nowy</vt:lpstr>
      <vt:lpstr>nowy!Obszar_wydruku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f06</cp:lastModifiedBy>
  <cp:lastPrinted>2013-04-03T08:11:52Z</cp:lastPrinted>
  <dcterms:created xsi:type="dcterms:W3CDTF">2013-03-15T18:14:21Z</dcterms:created>
  <dcterms:modified xsi:type="dcterms:W3CDTF">2013-04-03T08:17:50Z</dcterms:modified>
</cp:coreProperties>
</file>